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NIHOVNA\2_ZAKÁZKY\24-38 PD - SPŠT - oprava sociálních zařízení a stavební úpravy v budově A\DPS\"/>
    </mc:Choice>
  </mc:AlternateContent>
  <bookViews>
    <workbookView xWindow="0" yWindow="0" windowWidth="0" windowHeight="0"/>
  </bookViews>
  <sheets>
    <sheet name="Rekapitulace stavby" sheetId="1" r:id="rId1"/>
    <sheet name="D1.1 - Architektonické a ..." sheetId="2" r:id="rId2"/>
    <sheet name="D1.4.1 - Zdravotně techni..." sheetId="3" r:id="rId3"/>
    <sheet name="D1.4.2 - Vytápění" sheetId="4" r:id="rId4"/>
    <sheet name="D1.4.3 - Vzduchotechnika" sheetId="5" r:id="rId5"/>
    <sheet name="D1.4.4 - Silnoproudá elek..." sheetId="6" r:id="rId6"/>
    <sheet name="VON - Vedlejší a ostatní ...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'D1.1 - Architektonické a ...'!$C$145:$K$1289</definedName>
    <definedName name="_xlnm.Print_Area" localSheetId="1">'D1.1 - Architektonické a ...'!$C$4:$J$76,'D1.1 - Architektonické a ...'!$C$82:$J$127,'D1.1 - Architektonické a ...'!$C$133:$K$1289</definedName>
    <definedName name="_xlnm.Print_Titles" localSheetId="1">'D1.1 - Architektonické a ...'!$145:$145</definedName>
    <definedName name="_xlnm._FilterDatabase" localSheetId="2" hidden="1">'D1.4.1 - Zdravotně techni...'!$C$142:$K$783</definedName>
    <definedName name="_xlnm.Print_Area" localSheetId="2">'D1.4.1 - Zdravotně techni...'!$C$4:$J$76,'D1.4.1 - Zdravotně techni...'!$C$82:$J$124,'D1.4.1 - Zdravotně techni...'!$C$130:$K$783</definedName>
    <definedName name="_xlnm.Print_Titles" localSheetId="2">'D1.4.1 - Zdravotně techni...'!$142:$142</definedName>
    <definedName name="_xlnm._FilterDatabase" localSheetId="3" hidden="1">'D1.4.2 - Vytápění'!$C$133:$K$307</definedName>
    <definedName name="_xlnm.Print_Area" localSheetId="3">'D1.4.2 - Vytápění'!$C$4:$J$76,'D1.4.2 - Vytápění'!$C$82:$J$115,'D1.4.2 - Vytápění'!$C$121:$K$307</definedName>
    <definedName name="_xlnm.Print_Titles" localSheetId="3">'D1.4.2 - Vytápění'!$133:$133</definedName>
    <definedName name="_xlnm._FilterDatabase" localSheetId="4" hidden="1">'D1.4.3 - Vzduchotechnika'!$C$117:$K$178</definedName>
    <definedName name="_xlnm.Print_Area" localSheetId="4">'D1.4.3 - Vzduchotechnika'!$C$4:$J$76,'D1.4.3 - Vzduchotechnika'!$C$82:$J$99,'D1.4.3 - Vzduchotechnika'!$C$105:$K$178</definedName>
    <definedName name="_xlnm.Print_Titles" localSheetId="4">'D1.4.3 - Vzduchotechnika'!$117:$117</definedName>
    <definedName name="_xlnm._FilterDatabase" localSheetId="5" hidden="1">'D1.4.4 - Silnoproudá elek...'!$C$127:$K$236</definedName>
    <definedName name="_xlnm.Print_Area" localSheetId="5">'D1.4.4 - Silnoproudá elek...'!$C$4:$J$76,'D1.4.4 - Silnoproudá elek...'!$C$82:$J$109,'D1.4.4 - Silnoproudá elek...'!$C$115:$K$236</definedName>
    <definedName name="_xlnm.Print_Titles" localSheetId="5">'D1.4.4 - Silnoproudá elek...'!$127:$127</definedName>
    <definedName name="_xlnm._FilterDatabase" localSheetId="6" hidden="1">'VON - Vedlejší a ostatní ...'!$C$119:$K$164</definedName>
    <definedName name="_xlnm.Print_Area" localSheetId="6">'VON - Vedlejší a ostatní ...'!$C$4:$J$76,'VON - Vedlejší a ostatní ...'!$C$82:$J$101,'VON - Vedlejší a ostatní ...'!$C$107:$K$164</definedName>
    <definedName name="_xlnm.Print_Titles" localSheetId="6">'VON - Vedlejší a ostatní ...'!$119:$119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114"/>
  <c r="E7"/>
  <c r="E85"/>
  <c i="6" r="J37"/>
  <c r="J36"/>
  <c i="1" r="AY99"/>
  <c i="6" r="J35"/>
  <c i="1" r="AX99"/>
  <c i="6"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T179"/>
  <c r="R180"/>
  <c r="R179"/>
  <c r="P180"/>
  <c r="P179"/>
  <c r="BI177"/>
  <c r="BH177"/>
  <c r="BG177"/>
  <c r="BF177"/>
  <c r="T177"/>
  <c r="T176"/>
  <c r="R177"/>
  <c r="R176"/>
  <c r="P177"/>
  <c r="P176"/>
  <c r="BI174"/>
  <c r="BH174"/>
  <c r="BG174"/>
  <c r="BF174"/>
  <c r="T174"/>
  <c r="T173"/>
  <c r="R174"/>
  <c r="R173"/>
  <c r="P174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92"/>
  <c r="J17"/>
  <c r="J12"/>
  <c r="J122"/>
  <c r="E7"/>
  <c r="E85"/>
  <c i="5" r="J37"/>
  <c r="J36"/>
  <c i="1" r="AY98"/>
  <c i="5" r="J35"/>
  <c i="1" r="AX98"/>
  <c i="5"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4" r="J37"/>
  <c r="J36"/>
  <c i="1" r="AY97"/>
  <c i="4" r="J35"/>
  <c i="1" r="AX97"/>
  <c i="4" r="BI304"/>
  <c r="BH304"/>
  <c r="BG304"/>
  <c r="BF304"/>
  <c r="T304"/>
  <c r="T303"/>
  <c r="R304"/>
  <c r="R303"/>
  <c r="P304"/>
  <c r="P303"/>
  <c r="BI298"/>
  <c r="BH298"/>
  <c r="BG298"/>
  <c r="BF298"/>
  <c r="T298"/>
  <c r="R298"/>
  <c r="P298"/>
  <c r="BI293"/>
  <c r="BH293"/>
  <c r="BG293"/>
  <c r="BF293"/>
  <c r="T293"/>
  <c r="R293"/>
  <c r="P293"/>
  <c r="BI288"/>
  <c r="BH288"/>
  <c r="BG288"/>
  <c r="BF288"/>
  <c r="T288"/>
  <c r="R288"/>
  <c r="P288"/>
  <c r="BI284"/>
  <c r="BH284"/>
  <c r="BG284"/>
  <c r="BF284"/>
  <c r="T284"/>
  <c r="R284"/>
  <c r="P284"/>
  <c r="BI279"/>
  <c r="BH279"/>
  <c r="BG279"/>
  <c r="BF279"/>
  <c r="T279"/>
  <c r="R279"/>
  <c r="P279"/>
  <c r="BI274"/>
  <c r="BH274"/>
  <c r="BG274"/>
  <c r="BF274"/>
  <c r="T274"/>
  <c r="R274"/>
  <c r="P274"/>
  <c r="BI269"/>
  <c r="BH269"/>
  <c r="BG269"/>
  <c r="BF269"/>
  <c r="T269"/>
  <c r="R269"/>
  <c r="P269"/>
  <c r="BI264"/>
  <c r="BH264"/>
  <c r="BG264"/>
  <c r="BF264"/>
  <c r="T264"/>
  <c r="R264"/>
  <c r="P264"/>
  <c r="BI259"/>
  <c r="BH259"/>
  <c r="BG259"/>
  <c r="BF259"/>
  <c r="T259"/>
  <c r="R259"/>
  <c r="P259"/>
  <c r="BI254"/>
  <c r="BH254"/>
  <c r="BG254"/>
  <c r="BF254"/>
  <c r="T254"/>
  <c r="R254"/>
  <c r="P254"/>
  <c r="BI249"/>
  <c r="BH249"/>
  <c r="BG249"/>
  <c r="BF249"/>
  <c r="T249"/>
  <c r="R249"/>
  <c r="P249"/>
  <c r="BI244"/>
  <c r="BH244"/>
  <c r="BG244"/>
  <c r="BF244"/>
  <c r="T244"/>
  <c r="R244"/>
  <c r="P244"/>
  <c r="BI239"/>
  <c r="BH239"/>
  <c r="BG239"/>
  <c r="BF239"/>
  <c r="T239"/>
  <c r="R239"/>
  <c r="P239"/>
  <c r="BI236"/>
  <c r="BH236"/>
  <c r="BG236"/>
  <c r="BF236"/>
  <c r="T236"/>
  <c r="R236"/>
  <c r="P236"/>
  <c r="BI231"/>
  <c r="BH231"/>
  <c r="BG231"/>
  <c r="BF231"/>
  <c r="T231"/>
  <c r="R231"/>
  <c r="P231"/>
  <c r="BI226"/>
  <c r="BH226"/>
  <c r="BG226"/>
  <c r="BF226"/>
  <c r="T226"/>
  <c r="R226"/>
  <c r="P226"/>
  <c r="BI221"/>
  <c r="BH221"/>
  <c r="BG221"/>
  <c r="BF221"/>
  <c r="T221"/>
  <c r="R221"/>
  <c r="P221"/>
  <c r="BI218"/>
  <c r="BH218"/>
  <c r="BG218"/>
  <c r="BF218"/>
  <c r="T218"/>
  <c r="R218"/>
  <c r="P218"/>
  <c r="BI213"/>
  <c r="BH213"/>
  <c r="BG213"/>
  <c r="BF213"/>
  <c r="T213"/>
  <c r="R213"/>
  <c r="P213"/>
  <c r="BI208"/>
  <c r="BH208"/>
  <c r="BG208"/>
  <c r="BF208"/>
  <c r="T208"/>
  <c r="R208"/>
  <c r="P208"/>
  <c r="BI203"/>
  <c r="BH203"/>
  <c r="BG203"/>
  <c r="BF203"/>
  <c r="T203"/>
  <c r="R203"/>
  <c r="P203"/>
  <c r="BI198"/>
  <c r="BH198"/>
  <c r="BG198"/>
  <c r="BF198"/>
  <c r="T198"/>
  <c r="R198"/>
  <c r="P198"/>
  <c r="BI193"/>
  <c r="BH193"/>
  <c r="BG193"/>
  <c r="BF193"/>
  <c r="T193"/>
  <c r="R193"/>
  <c r="P193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7"/>
  <c r="BH177"/>
  <c r="BG177"/>
  <c r="BF177"/>
  <c r="T177"/>
  <c r="R177"/>
  <c r="P177"/>
  <c r="BI175"/>
  <c r="BH175"/>
  <c r="BG175"/>
  <c r="BF175"/>
  <c r="T175"/>
  <c r="R175"/>
  <c r="P175"/>
  <c r="BI170"/>
  <c r="BH170"/>
  <c r="BG170"/>
  <c r="BF170"/>
  <c r="T170"/>
  <c r="T169"/>
  <c r="R170"/>
  <c r="R169"/>
  <c r="P170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5"/>
  <c r="BH155"/>
  <c r="BG155"/>
  <c r="BF155"/>
  <c r="T155"/>
  <c r="T154"/>
  <c r="R155"/>
  <c r="R154"/>
  <c r="P155"/>
  <c r="P154"/>
  <c r="BI149"/>
  <c r="BH149"/>
  <c r="BG149"/>
  <c r="BF149"/>
  <c r="T149"/>
  <c r="T143"/>
  <c r="R149"/>
  <c r="R143"/>
  <c r="P149"/>
  <c r="P143"/>
  <c r="BI144"/>
  <c r="BH144"/>
  <c r="BG144"/>
  <c r="BF144"/>
  <c r="T144"/>
  <c r="R144"/>
  <c r="P144"/>
  <c r="BI137"/>
  <c r="BH137"/>
  <c r="BG137"/>
  <c r="BF137"/>
  <c r="T137"/>
  <c r="T136"/>
  <c r="R137"/>
  <c r="R136"/>
  <c r="P137"/>
  <c r="P136"/>
  <c r="J131"/>
  <c r="J130"/>
  <c r="F130"/>
  <c r="F128"/>
  <c r="E126"/>
  <c r="J92"/>
  <c r="J91"/>
  <c r="F91"/>
  <c r="F89"/>
  <c r="E87"/>
  <c r="J18"/>
  <c r="E18"/>
  <c r="F92"/>
  <c r="J17"/>
  <c r="J12"/>
  <c r="J128"/>
  <c r="E7"/>
  <c r="E124"/>
  <c i="3" r="J37"/>
  <c r="J36"/>
  <c i="1" r="AY96"/>
  <c i="3" r="J35"/>
  <c i="1" r="AX96"/>
  <c i="3" r="BI777"/>
  <c r="BH777"/>
  <c r="BG777"/>
  <c r="BF777"/>
  <c r="T777"/>
  <c r="T776"/>
  <c r="R777"/>
  <c r="R776"/>
  <c r="P777"/>
  <c r="P776"/>
  <c r="BI771"/>
  <c r="BH771"/>
  <c r="BG771"/>
  <c r="BF771"/>
  <c r="T771"/>
  <c r="R771"/>
  <c r="P771"/>
  <c r="BI766"/>
  <c r="BH766"/>
  <c r="BG766"/>
  <c r="BF766"/>
  <c r="T766"/>
  <c r="R766"/>
  <c r="P766"/>
  <c r="BI763"/>
  <c r="BH763"/>
  <c r="BG763"/>
  <c r="BF763"/>
  <c r="T763"/>
  <c r="R763"/>
  <c r="P763"/>
  <c r="BI756"/>
  <c r="BH756"/>
  <c r="BG756"/>
  <c r="BF756"/>
  <c r="T756"/>
  <c r="R756"/>
  <c r="P756"/>
  <c r="BI751"/>
  <c r="BH751"/>
  <c r="BG751"/>
  <c r="BF751"/>
  <c r="T751"/>
  <c r="R751"/>
  <c r="P751"/>
  <c r="BI749"/>
  <c r="BH749"/>
  <c r="BG749"/>
  <c r="BF749"/>
  <c r="T749"/>
  <c r="R749"/>
  <c r="P749"/>
  <c r="BI744"/>
  <c r="BH744"/>
  <c r="BG744"/>
  <c r="BF744"/>
  <c r="T744"/>
  <c r="R744"/>
  <c r="P744"/>
  <c r="BI742"/>
  <c r="BH742"/>
  <c r="BG742"/>
  <c r="BF742"/>
  <c r="T742"/>
  <c r="R742"/>
  <c r="P742"/>
  <c r="BI737"/>
  <c r="BH737"/>
  <c r="BG737"/>
  <c r="BF737"/>
  <c r="T737"/>
  <c r="R737"/>
  <c r="P737"/>
  <c r="BI735"/>
  <c r="BH735"/>
  <c r="BG735"/>
  <c r="BF735"/>
  <c r="T735"/>
  <c r="R735"/>
  <c r="P735"/>
  <c r="BI730"/>
  <c r="BH730"/>
  <c r="BG730"/>
  <c r="BF730"/>
  <c r="T730"/>
  <c r="R730"/>
  <c r="P730"/>
  <c r="BI728"/>
  <c r="BH728"/>
  <c r="BG728"/>
  <c r="BF728"/>
  <c r="T728"/>
  <c r="R728"/>
  <c r="P728"/>
  <c r="BI723"/>
  <c r="BH723"/>
  <c r="BG723"/>
  <c r="BF723"/>
  <c r="T723"/>
  <c r="R723"/>
  <c r="P723"/>
  <c r="BI721"/>
  <c r="BH721"/>
  <c r="BG721"/>
  <c r="BF721"/>
  <c r="T721"/>
  <c r="R721"/>
  <c r="P721"/>
  <c r="BI718"/>
  <c r="BH718"/>
  <c r="BG718"/>
  <c r="BF718"/>
  <c r="T718"/>
  <c r="R718"/>
  <c r="P718"/>
  <c r="BI716"/>
  <c r="BH716"/>
  <c r="BG716"/>
  <c r="BF716"/>
  <c r="T716"/>
  <c r="R716"/>
  <c r="P716"/>
  <c r="BI712"/>
  <c r="BH712"/>
  <c r="BG712"/>
  <c r="BF712"/>
  <c r="T712"/>
  <c r="R712"/>
  <c r="P712"/>
  <c r="BI710"/>
  <c r="BH710"/>
  <c r="BG710"/>
  <c r="BF710"/>
  <c r="T710"/>
  <c r="R710"/>
  <c r="P710"/>
  <c r="BI704"/>
  <c r="BH704"/>
  <c r="BG704"/>
  <c r="BF704"/>
  <c r="T704"/>
  <c r="R704"/>
  <c r="P704"/>
  <c r="BI699"/>
  <c r="BH699"/>
  <c r="BG699"/>
  <c r="BF699"/>
  <c r="T699"/>
  <c r="R699"/>
  <c r="P699"/>
  <c r="BI697"/>
  <c r="BH697"/>
  <c r="BG697"/>
  <c r="BF697"/>
  <c r="T697"/>
  <c r="R697"/>
  <c r="P697"/>
  <c r="BI691"/>
  <c r="BH691"/>
  <c r="BG691"/>
  <c r="BF691"/>
  <c r="T691"/>
  <c r="R691"/>
  <c r="P691"/>
  <c r="BI689"/>
  <c r="BH689"/>
  <c r="BG689"/>
  <c r="BF689"/>
  <c r="T689"/>
  <c r="R689"/>
  <c r="P689"/>
  <c r="BI684"/>
  <c r="BH684"/>
  <c r="BG684"/>
  <c r="BF684"/>
  <c r="T684"/>
  <c r="R684"/>
  <c r="P684"/>
  <c r="BI679"/>
  <c r="BH679"/>
  <c r="BG679"/>
  <c r="BF679"/>
  <c r="T679"/>
  <c r="R679"/>
  <c r="P679"/>
  <c r="BI677"/>
  <c r="BH677"/>
  <c r="BG677"/>
  <c r="BF677"/>
  <c r="T677"/>
  <c r="R677"/>
  <c r="P677"/>
  <c r="BI672"/>
  <c r="BH672"/>
  <c r="BG672"/>
  <c r="BF672"/>
  <c r="T672"/>
  <c r="R672"/>
  <c r="P672"/>
  <c r="BI670"/>
  <c r="BH670"/>
  <c r="BG670"/>
  <c r="BF670"/>
  <c r="T670"/>
  <c r="R670"/>
  <c r="P670"/>
  <c r="BI664"/>
  <c r="BH664"/>
  <c r="BG664"/>
  <c r="BF664"/>
  <c r="T664"/>
  <c r="R664"/>
  <c r="P664"/>
  <c r="BI658"/>
  <c r="BH658"/>
  <c r="BG658"/>
  <c r="BF658"/>
  <c r="T658"/>
  <c r="R658"/>
  <c r="P658"/>
  <c r="BI651"/>
  <c r="BH651"/>
  <c r="BG651"/>
  <c r="BF651"/>
  <c r="T651"/>
  <c r="R651"/>
  <c r="P651"/>
  <c r="BI644"/>
  <c r="BH644"/>
  <c r="BG644"/>
  <c r="BF644"/>
  <c r="T644"/>
  <c r="R644"/>
  <c r="P644"/>
  <c r="BI642"/>
  <c r="BH642"/>
  <c r="BG642"/>
  <c r="BF642"/>
  <c r="T642"/>
  <c r="R642"/>
  <c r="P642"/>
  <c r="BI637"/>
  <c r="BH637"/>
  <c r="BG637"/>
  <c r="BF637"/>
  <c r="T637"/>
  <c r="R637"/>
  <c r="P637"/>
  <c r="BI632"/>
  <c r="BH632"/>
  <c r="BG632"/>
  <c r="BF632"/>
  <c r="T632"/>
  <c r="R632"/>
  <c r="P632"/>
  <c r="BI627"/>
  <c r="BH627"/>
  <c r="BG627"/>
  <c r="BF627"/>
  <c r="T627"/>
  <c r="R627"/>
  <c r="P627"/>
  <c r="BI622"/>
  <c r="BH622"/>
  <c r="BG622"/>
  <c r="BF622"/>
  <c r="T622"/>
  <c r="R622"/>
  <c r="P622"/>
  <c r="BI620"/>
  <c r="BH620"/>
  <c r="BG620"/>
  <c r="BF620"/>
  <c r="T620"/>
  <c r="R620"/>
  <c r="P620"/>
  <c r="BI615"/>
  <c r="BH615"/>
  <c r="BG615"/>
  <c r="BF615"/>
  <c r="T615"/>
  <c r="R615"/>
  <c r="P615"/>
  <c r="BI610"/>
  <c r="BH610"/>
  <c r="BG610"/>
  <c r="BF610"/>
  <c r="T610"/>
  <c r="R610"/>
  <c r="P610"/>
  <c r="BI608"/>
  <c r="BH608"/>
  <c r="BG608"/>
  <c r="BF608"/>
  <c r="T608"/>
  <c r="R608"/>
  <c r="P608"/>
  <c r="BI603"/>
  <c r="BH603"/>
  <c r="BG603"/>
  <c r="BF603"/>
  <c r="T603"/>
  <c r="R603"/>
  <c r="P603"/>
  <c r="BI598"/>
  <c r="BH598"/>
  <c r="BG598"/>
  <c r="BF598"/>
  <c r="T598"/>
  <c r="R598"/>
  <c r="P598"/>
  <c r="BI596"/>
  <c r="BH596"/>
  <c r="BG596"/>
  <c r="BF596"/>
  <c r="T596"/>
  <c r="R596"/>
  <c r="P596"/>
  <c r="BI591"/>
  <c r="BH591"/>
  <c r="BG591"/>
  <c r="BF591"/>
  <c r="T591"/>
  <c r="R591"/>
  <c r="P591"/>
  <c r="BI586"/>
  <c r="BH586"/>
  <c r="BG586"/>
  <c r="BF586"/>
  <c r="T586"/>
  <c r="R586"/>
  <c r="P586"/>
  <c r="BI581"/>
  <c r="BH581"/>
  <c r="BG581"/>
  <c r="BF581"/>
  <c r="T581"/>
  <c r="R581"/>
  <c r="P581"/>
  <c r="BI576"/>
  <c r="BH576"/>
  <c r="BG576"/>
  <c r="BF576"/>
  <c r="T576"/>
  <c r="R576"/>
  <c r="P576"/>
  <c r="BI571"/>
  <c r="BH571"/>
  <c r="BG571"/>
  <c r="BF571"/>
  <c r="T571"/>
  <c r="R571"/>
  <c r="P571"/>
  <c r="BI569"/>
  <c r="BH569"/>
  <c r="BG569"/>
  <c r="BF569"/>
  <c r="T569"/>
  <c r="R569"/>
  <c r="P569"/>
  <c r="BI564"/>
  <c r="BH564"/>
  <c r="BG564"/>
  <c r="BF564"/>
  <c r="T564"/>
  <c r="R564"/>
  <c r="P564"/>
  <c r="BI559"/>
  <c r="BH559"/>
  <c r="BG559"/>
  <c r="BF559"/>
  <c r="T559"/>
  <c r="R559"/>
  <c r="P559"/>
  <c r="BI556"/>
  <c r="BH556"/>
  <c r="BG556"/>
  <c r="BF556"/>
  <c r="T556"/>
  <c r="R556"/>
  <c r="P556"/>
  <c r="BI549"/>
  <c r="BH549"/>
  <c r="BG549"/>
  <c r="BF549"/>
  <c r="T549"/>
  <c r="R549"/>
  <c r="P549"/>
  <c r="BI542"/>
  <c r="BH542"/>
  <c r="BG542"/>
  <c r="BF542"/>
  <c r="T542"/>
  <c r="R542"/>
  <c r="P542"/>
  <c r="BI537"/>
  <c r="BH537"/>
  <c r="BG537"/>
  <c r="BF537"/>
  <c r="T537"/>
  <c r="R537"/>
  <c r="P537"/>
  <c r="BI532"/>
  <c r="BH532"/>
  <c r="BG532"/>
  <c r="BF532"/>
  <c r="T532"/>
  <c r="R532"/>
  <c r="P532"/>
  <c r="BI527"/>
  <c r="BH527"/>
  <c r="BG527"/>
  <c r="BF527"/>
  <c r="T527"/>
  <c r="R527"/>
  <c r="P527"/>
  <c r="BI522"/>
  <c r="BH522"/>
  <c r="BG522"/>
  <c r="BF522"/>
  <c r="T522"/>
  <c r="R522"/>
  <c r="P522"/>
  <c r="BI517"/>
  <c r="BH517"/>
  <c r="BG517"/>
  <c r="BF517"/>
  <c r="T517"/>
  <c r="R517"/>
  <c r="P517"/>
  <c r="BI512"/>
  <c r="BH512"/>
  <c r="BG512"/>
  <c r="BF512"/>
  <c r="T512"/>
  <c r="R512"/>
  <c r="P512"/>
  <c r="BI503"/>
  <c r="BH503"/>
  <c r="BG503"/>
  <c r="BF503"/>
  <c r="T503"/>
  <c r="R503"/>
  <c r="P503"/>
  <c r="BI494"/>
  <c r="BH494"/>
  <c r="BG494"/>
  <c r="BF494"/>
  <c r="T494"/>
  <c r="R494"/>
  <c r="P494"/>
  <c r="BI486"/>
  <c r="BH486"/>
  <c r="BG486"/>
  <c r="BF486"/>
  <c r="T486"/>
  <c r="R486"/>
  <c r="P486"/>
  <c r="BI479"/>
  <c r="BH479"/>
  <c r="BG479"/>
  <c r="BF479"/>
  <c r="T479"/>
  <c r="R479"/>
  <c r="P479"/>
  <c r="BI474"/>
  <c r="BH474"/>
  <c r="BG474"/>
  <c r="BF474"/>
  <c r="T474"/>
  <c r="R474"/>
  <c r="P474"/>
  <c r="BI469"/>
  <c r="BH469"/>
  <c r="BG469"/>
  <c r="BF469"/>
  <c r="T469"/>
  <c r="R469"/>
  <c r="P469"/>
  <c r="BI461"/>
  <c r="BH461"/>
  <c r="BG461"/>
  <c r="BF461"/>
  <c r="T461"/>
  <c r="R461"/>
  <c r="P461"/>
  <c r="BI452"/>
  <c r="BH452"/>
  <c r="BG452"/>
  <c r="BF452"/>
  <c r="T452"/>
  <c r="R452"/>
  <c r="P452"/>
  <c r="BI438"/>
  <c r="BH438"/>
  <c r="BG438"/>
  <c r="BF438"/>
  <c r="T438"/>
  <c r="R438"/>
  <c r="P438"/>
  <c r="BI433"/>
  <c r="BH433"/>
  <c r="BG433"/>
  <c r="BF433"/>
  <c r="T433"/>
  <c r="R433"/>
  <c r="P433"/>
  <c r="BI429"/>
  <c r="BH429"/>
  <c r="BG429"/>
  <c r="BF429"/>
  <c r="T429"/>
  <c r="R429"/>
  <c r="P429"/>
  <c r="BI425"/>
  <c r="BH425"/>
  <c r="BG425"/>
  <c r="BF425"/>
  <c r="T425"/>
  <c r="R425"/>
  <c r="P425"/>
  <c r="BI420"/>
  <c r="BH420"/>
  <c r="BG420"/>
  <c r="BF420"/>
  <c r="T420"/>
  <c r="R420"/>
  <c r="P420"/>
  <c r="BI415"/>
  <c r="BH415"/>
  <c r="BG415"/>
  <c r="BF415"/>
  <c r="T415"/>
  <c r="R415"/>
  <c r="P415"/>
  <c r="BI410"/>
  <c r="BH410"/>
  <c r="BG410"/>
  <c r="BF410"/>
  <c r="T410"/>
  <c r="R410"/>
  <c r="P410"/>
  <c r="BI405"/>
  <c r="BH405"/>
  <c r="BG405"/>
  <c r="BF405"/>
  <c r="T405"/>
  <c r="R405"/>
  <c r="P405"/>
  <c r="BI402"/>
  <c r="BH402"/>
  <c r="BG402"/>
  <c r="BF402"/>
  <c r="T402"/>
  <c r="R402"/>
  <c r="P402"/>
  <c r="BI393"/>
  <c r="BH393"/>
  <c r="BG393"/>
  <c r="BF393"/>
  <c r="T393"/>
  <c r="R393"/>
  <c r="P393"/>
  <c r="BI388"/>
  <c r="BH388"/>
  <c r="BG388"/>
  <c r="BF388"/>
  <c r="T388"/>
  <c r="R388"/>
  <c r="P388"/>
  <c r="BI381"/>
  <c r="BH381"/>
  <c r="BG381"/>
  <c r="BF381"/>
  <c r="T381"/>
  <c r="R381"/>
  <c r="P381"/>
  <c r="BI376"/>
  <c r="BH376"/>
  <c r="BG376"/>
  <c r="BF376"/>
  <c r="T376"/>
  <c r="R376"/>
  <c r="P376"/>
  <c r="BI370"/>
  <c r="BH370"/>
  <c r="BG370"/>
  <c r="BF370"/>
  <c r="T370"/>
  <c r="R370"/>
  <c r="P370"/>
  <c r="BI365"/>
  <c r="BH365"/>
  <c r="BG365"/>
  <c r="BF365"/>
  <c r="T365"/>
  <c r="R365"/>
  <c r="P365"/>
  <c r="BI360"/>
  <c r="BH360"/>
  <c r="BG360"/>
  <c r="BF360"/>
  <c r="T360"/>
  <c r="R360"/>
  <c r="P360"/>
  <c r="BI355"/>
  <c r="BH355"/>
  <c r="BG355"/>
  <c r="BF355"/>
  <c r="T355"/>
  <c r="R355"/>
  <c r="P355"/>
  <c r="BI350"/>
  <c r="BH350"/>
  <c r="BG350"/>
  <c r="BF350"/>
  <c r="T350"/>
  <c r="R350"/>
  <c r="P350"/>
  <c r="BI345"/>
  <c r="BH345"/>
  <c r="BG345"/>
  <c r="BF345"/>
  <c r="T345"/>
  <c r="R345"/>
  <c r="P345"/>
  <c r="BI340"/>
  <c r="BH340"/>
  <c r="BG340"/>
  <c r="BF340"/>
  <c r="T340"/>
  <c r="R340"/>
  <c r="P340"/>
  <c r="BI336"/>
  <c r="BH336"/>
  <c r="BG336"/>
  <c r="BF336"/>
  <c r="T336"/>
  <c r="R336"/>
  <c r="P336"/>
  <c r="BI332"/>
  <c r="BH332"/>
  <c r="BG332"/>
  <c r="BF332"/>
  <c r="T332"/>
  <c r="R332"/>
  <c r="P332"/>
  <c r="BI328"/>
  <c r="BH328"/>
  <c r="BG328"/>
  <c r="BF328"/>
  <c r="T328"/>
  <c r="R328"/>
  <c r="P328"/>
  <c r="BI324"/>
  <c r="BH324"/>
  <c r="BG324"/>
  <c r="BF324"/>
  <c r="T324"/>
  <c r="R324"/>
  <c r="P324"/>
  <c r="BI320"/>
  <c r="BH320"/>
  <c r="BG320"/>
  <c r="BF320"/>
  <c r="T320"/>
  <c r="R320"/>
  <c r="P320"/>
  <c r="BI316"/>
  <c r="BH316"/>
  <c r="BG316"/>
  <c r="BF316"/>
  <c r="T316"/>
  <c r="R316"/>
  <c r="P316"/>
  <c r="BI311"/>
  <c r="BH311"/>
  <c r="BG311"/>
  <c r="BF311"/>
  <c r="T311"/>
  <c r="R311"/>
  <c r="P311"/>
  <c r="BI307"/>
  <c r="BH307"/>
  <c r="BG307"/>
  <c r="BF307"/>
  <c r="T307"/>
  <c r="R307"/>
  <c r="P307"/>
  <c r="BI302"/>
  <c r="BH302"/>
  <c r="BG302"/>
  <c r="BF302"/>
  <c r="T302"/>
  <c r="R302"/>
  <c r="P302"/>
  <c r="BI297"/>
  <c r="BH297"/>
  <c r="BG297"/>
  <c r="BF297"/>
  <c r="T297"/>
  <c r="R297"/>
  <c r="P297"/>
  <c r="BI293"/>
  <c r="BH293"/>
  <c r="BG293"/>
  <c r="BF293"/>
  <c r="T293"/>
  <c r="R293"/>
  <c r="P293"/>
  <c r="BI286"/>
  <c r="BH286"/>
  <c r="BG286"/>
  <c r="BF286"/>
  <c r="T286"/>
  <c r="R286"/>
  <c r="P286"/>
  <c r="BI284"/>
  <c r="BH284"/>
  <c r="BG284"/>
  <c r="BF284"/>
  <c r="T284"/>
  <c r="R284"/>
  <c r="P284"/>
  <c r="BI276"/>
  <c r="BH276"/>
  <c r="BG276"/>
  <c r="BF276"/>
  <c r="T276"/>
  <c r="R276"/>
  <c r="P276"/>
  <c r="BI268"/>
  <c r="BH268"/>
  <c r="BG268"/>
  <c r="BF268"/>
  <c r="T268"/>
  <c r="R268"/>
  <c r="P268"/>
  <c r="BI261"/>
  <c r="BH261"/>
  <c r="BG261"/>
  <c r="BF261"/>
  <c r="T261"/>
  <c r="R261"/>
  <c r="P261"/>
  <c r="BI259"/>
  <c r="BH259"/>
  <c r="BG259"/>
  <c r="BF259"/>
  <c r="T259"/>
  <c r="R259"/>
  <c r="P259"/>
  <c r="BI252"/>
  <c r="BH252"/>
  <c r="BG252"/>
  <c r="BF252"/>
  <c r="T252"/>
  <c r="T251"/>
  <c r="T250"/>
  <c r="R252"/>
  <c r="R251"/>
  <c r="R250"/>
  <c r="P252"/>
  <c r="P251"/>
  <c r="P250"/>
  <c r="BI248"/>
  <c r="BH248"/>
  <c r="BG248"/>
  <c r="BF248"/>
  <c r="T248"/>
  <c r="T247"/>
  <c r="R248"/>
  <c r="R247"/>
  <c r="P248"/>
  <c r="P247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1"/>
  <c r="BH231"/>
  <c r="BG231"/>
  <c r="BF231"/>
  <c r="T231"/>
  <c r="R231"/>
  <c r="P231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3"/>
  <c r="BH213"/>
  <c r="BG213"/>
  <c r="BF213"/>
  <c r="T213"/>
  <c r="R213"/>
  <c r="P213"/>
  <c r="BI209"/>
  <c r="BH209"/>
  <c r="BG209"/>
  <c r="BF209"/>
  <c r="T209"/>
  <c r="R209"/>
  <c r="P209"/>
  <c r="BI203"/>
  <c r="BH203"/>
  <c r="BG203"/>
  <c r="BF203"/>
  <c r="T203"/>
  <c r="T202"/>
  <c r="R203"/>
  <c r="R202"/>
  <c r="P203"/>
  <c r="P202"/>
  <c r="BI197"/>
  <c r="BH197"/>
  <c r="BG197"/>
  <c r="BF197"/>
  <c r="T197"/>
  <c r="T196"/>
  <c r="R197"/>
  <c r="R196"/>
  <c r="P197"/>
  <c r="P196"/>
  <c r="BI192"/>
  <c r="BH192"/>
  <c r="BG192"/>
  <c r="BF192"/>
  <c r="T192"/>
  <c r="T191"/>
  <c r="T190"/>
  <c r="R192"/>
  <c r="R191"/>
  <c r="R190"/>
  <c r="P192"/>
  <c r="P191"/>
  <c r="P190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0"/>
  <c r="BH170"/>
  <c r="BG170"/>
  <c r="BF170"/>
  <c r="T170"/>
  <c r="R170"/>
  <c r="P170"/>
  <c r="BI165"/>
  <c r="BH165"/>
  <c r="BG165"/>
  <c r="BF165"/>
  <c r="T165"/>
  <c r="R165"/>
  <c r="P165"/>
  <c r="BI161"/>
  <c r="BH161"/>
  <c r="BG161"/>
  <c r="BF161"/>
  <c r="T161"/>
  <c r="R161"/>
  <c r="P161"/>
  <c r="BI156"/>
  <c r="BH156"/>
  <c r="BG156"/>
  <c r="BF156"/>
  <c r="T156"/>
  <c r="R156"/>
  <c r="P156"/>
  <c r="BI152"/>
  <c r="BH152"/>
  <c r="BG152"/>
  <c r="BF152"/>
  <c r="T152"/>
  <c r="R152"/>
  <c r="P152"/>
  <c r="BI147"/>
  <c r="BH147"/>
  <c r="BG147"/>
  <c r="BF147"/>
  <c r="T147"/>
  <c r="T146"/>
  <c r="R147"/>
  <c r="R146"/>
  <c r="P147"/>
  <c r="P146"/>
  <c r="J140"/>
  <c r="J139"/>
  <c r="F139"/>
  <c r="F137"/>
  <c r="E135"/>
  <c r="J92"/>
  <c r="J91"/>
  <c r="F91"/>
  <c r="F89"/>
  <c r="E87"/>
  <c r="J18"/>
  <c r="E18"/>
  <c r="F140"/>
  <c r="J17"/>
  <c r="J12"/>
  <c r="J89"/>
  <c r="E7"/>
  <c r="E133"/>
  <c i="2" r="J37"/>
  <c r="J36"/>
  <c i="1" r="AY95"/>
  <c i="2" r="J35"/>
  <c i="1" r="AX95"/>
  <c i="2" r="BI1264"/>
  <c r="BH1264"/>
  <c r="BG1264"/>
  <c r="BF1264"/>
  <c r="T1264"/>
  <c r="R1264"/>
  <c r="P1264"/>
  <c r="BI1254"/>
  <c r="BH1254"/>
  <c r="BG1254"/>
  <c r="BF1254"/>
  <c r="T1254"/>
  <c r="R1254"/>
  <c r="P1254"/>
  <c r="BI1249"/>
  <c r="BH1249"/>
  <c r="BG1249"/>
  <c r="BF1249"/>
  <c r="T1249"/>
  <c r="R1249"/>
  <c r="P1249"/>
  <c r="BI1223"/>
  <c r="BH1223"/>
  <c r="BG1223"/>
  <c r="BF1223"/>
  <c r="T1223"/>
  <c r="R1223"/>
  <c r="P1223"/>
  <c r="BI1220"/>
  <c r="BH1220"/>
  <c r="BG1220"/>
  <c r="BF1220"/>
  <c r="T1220"/>
  <c r="R1220"/>
  <c r="P1220"/>
  <c r="BI1210"/>
  <c r="BH1210"/>
  <c r="BG1210"/>
  <c r="BF1210"/>
  <c r="T1210"/>
  <c r="R1210"/>
  <c r="P1210"/>
  <c r="BI1203"/>
  <c r="BH1203"/>
  <c r="BG1203"/>
  <c r="BF1203"/>
  <c r="T1203"/>
  <c r="R1203"/>
  <c r="P1203"/>
  <c r="BI1196"/>
  <c r="BH1196"/>
  <c r="BG1196"/>
  <c r="BF1196"/>
  <c r="T1196"/>
  <c r="R1196"/>
  <c r="P1196"/>
  <c r="BI1183"/>
  <c r="BH1183"/>
  <c r="BG1183"/>
  <c r="BF1183"/>
  <c r="T1183"/>
  <c r="R1183"/>
  <c r="P1183"/>
  <c r="BI1169"/>
  <c r="BH1169"/>
  <c r="BG1169"/>
  <c r="BF1169"/>
  <c r="T1169"/>
  <c r="R1169"/>
  <c r="P1169"/>
  <c r="BI1158"/>
  <c r="BH1158"/>
  <c r="BG1158"/>
  <c r="BF1158"/>
  <c r="T1158"/>
  <c r="R1158"/>
  <c r="P1158"/>
  <c r="BI1147"/>
  <c r="BH1147"/>
  <c r="BG1147"/>
  <c r="BF1147"/>
  <c r="T1147"/>
  <c r="R1147"/>
  <c r="P1147"/>
  <c r="BI1143"/>
  <c r="BH1143"/>
  <c r="BG1143"/>
  <c r="BF1143"/>
  <c r="T1143"/>
  <c r="R1143"/>
  <c r="P1143"/>
  <c r="BI1132"/>
  <c r="BH1132"/>
  <c r="BG1132"/>
  <c r="BF1132"/>
  <c r="T1132"/>
  <c r="R1132"/>
  <c r="P1132"/>
  <c r="BI1130"/>
  <c r="BH1130"/>
  <c r="BG1130"/>
  <c r="BF1130"/>
  <c r="T1130"/>
  <c r="R1130"/>
  <c r="P1130"/>
  <c r="BI1120"/>
  <c r="BH1120"/>
  <c r="BG1120"/>
  <c r="BF1120"/>
  <c r="T1120"/>
  <c r="R1120"/>
  <c r="P1120"/>
  <c r="BI1110"/>
  <c r="BH1110"/>
  <c r="BG1110"/>
  <c r="BF1110"/>
  <c r="T1110"/>
  <c r="R1110"/>
  <c r="P1110"/>
  <c r="BI1103"/>
  <c r="BH1103"/>
  <c r="BG1103"/>
  <c r="BF1103"/>
  <c r="T1103"/>
  <c r="R1103"/>
  <c r="P1103"/>
  <c r="BI1098"/>
  <c r="BH1098"/>
  <c r="BG1098"/>
  <c r="BF1098"/>
  <c r="T1098"/>
  <c r="T1097"/>
  <c r="R1098"/>
  <c r="R1097"/>
  <c r="P1098"/>
  <c r="P1097"/>
  <c r="BI1095"/>
  <c r="BH1095"/>
  <c r="BG1095"/>
  <c r="BF1095"/>
  <c r="T1095"/>
  <c r="R1095"/>
  <c r="P1095"/>
  <c r="BI1080"/>
  <c r="BH1080"/>
  <c r="BG1080"/>
  <c r="BF1080"/>
  <c r="T1080"/>
  <c r="R1080"/>
  <c r="P1080"/>
  <c r="BI1065"/>
  <c r="BH1065"/>
  <c r="BG1065"/>
  <c r="BF1065"/>
  <c r="T1065"/>
  <c r="R1065"/>
  <c r="P1065"/>
  <c r="BI1058"/>
  <c r="BH1058"/>
  <c r="BG1058"/>
  <c r="BF1058"/>
  <c r="T1058"/>
  <c r="R1058"/>
  <c r="P1058"/>
  <c r="BI1053"/>
  <c r="BH1053"/>
  <c r="BG1053"/>
  <c r="BF1053"/>
  <c r="T1053"/>
  <c r="R1053"/>
  <c r="P1053"/>
  <c r="BI1051"/>
  <c r="BH1051"/>
  <c r="BG1051"/>
  <c r="BF1051"/>
  <c r="T1051"/>
  <c r="R1051"/>
  <c r="P1051"/>
  <c r="BI1040"/>
  <c r="BH1040"/>
  <c r="BG1040"/>
  <c r="BF1040"/>
  <c r="T1040"/>
  <c r="R1040"/>
  <c r="P1040"/>
  <c r="BI1038"/>
  <c r="BH1038"/>
  <c r="BG1038"/>
  <c r="BF1038"/>
  <c r="T1038"/>
  <c r="R1038"/>
  <c r="P1038"/>
  <c r="BI1033"/>
  <c r="BH1033"/>
  <c r="BG1033"/>
  <c r="BF1033"/>
  <c r="T1033"/>
  <c r="R1033"/>
  <c r="P1033"/>
  <c r="BI1026"/>
  <c r="BH1026"/>
  <c r="BG1026"/>
  <c r="BF1026"/>
  <c r="T1026"/>
  <c r="R1026"/>
  <c r="P1026"/>
  <c r="BI1014"/>
  <c r="BH1014"/>
  <c r="BG1014"/>
  <c r="BF1014"/>
  <c r="T1014"/>
  <c r="R1014"/>
  <c r="P1014"/>
  <c r="BI1002"/>
  <c r="BH1002"/>
  <c r="BG1002"/>
  <c r="BF1002"/>
  <c r="T1002"/>
  <c r="R1002"/>
  <c r="P1002"/>
  <c r="BI989"/>
  <c r="BH989"/>
  <c r="BG989"/>
  <c r="BF989"/>
  <c r="T989"/>
  <c r="R989"/>
  <c r="P989"/>
  <c r="BI985"/>
  <c r="BH985"/>
  <c r="BG985"/>
  <c r="BF985"/>
  <c r="T985"/>
  <c r="R985"/>
  <c r="P985"/>
  <c r="BI979"/>
  <c r="BH979"/>
  <c r="BG979"/>
  <c r="BF979"/>
  <c r="T979"/>
  <c r="R979"/>
  <c r="P979"/>
  <c r="BI975"/>
  <c r="BH975"/>
  <c r="BG975"/>
  <c r="BF975"/>
  <c r="T975"/>
  <c r="R975"/>
  <c r="P975"/>
  <c r="BI973"/>
  <c r="BH973"/>
  <c r="BG973"/>
  <c r="BF973"/>
  <c r="T973"/>
  <c r="R973"/>
  <c r="P973"/>
  <c r="BI968"/>
  <c r="BH968"/>
  <c r="BG968"/>
  <c r="BF968"/>
  <c r="T968"/>
  <c r="R968"/>
  <c r="P968"/>
  <c r="BI966"/>
  <c r="BH966"/>
  <c r="BG966"/>
  <c r="BF966"/>
  <c r="T966"/>
  <c r="R966"/>
  <c r="P966"/>
  <c r="BI962"/>
  <c r="BH962"/>
  <c r="BG962"/>
  <c r="BF962"/>
  <c r="T962"/>
  <c r="R962"/>
  <c r="P962"/>
  <c r="BI960"/>
  <c r="BH960"/>
  <c r="BG960"/>
  <c r="BF960"/>
  <c r="T960"/>
  <c r="R960"/>
  <c r="P960"/>
  <c r="BI955"/>
  <c r="BH955"/>
  <c r="BG955"/>
  <c r="BF955"/>
  <c r="T955"/>
  <c r="R955"/>
  <c r="P955"/>
  <c r="BI953"/>
  <c r="BH953"/>
  <c r="BG953"/>
  <c r="BF953"/>
  <c r="T953"/>
  <c r="R953"/>
  <c r="P953"/>
  <c r="BI949"/>
  <c r="BH949"/>
  <c r="BG949"/>
  <c r="BF949"/>
  <c r="T949"/>
  <c r="R949"/>
  <c r="P949"/>
  <c r="BI947"/>
  <c r="BH947"/>
  <c r="BG947"/>
  <c r="BF947"/>
  <c r="T947"/>
  <c r="R947"/>
  <c r="P947"/>
  <c r="BI942"/>
  <c r="BH942"/>
  <c r="BG942"/>
  <c r="BF942"/>
  <c r="T942"/>
  <c r="R942"/>
  <c r="P942"/>
  <c r="BI940"/>
  <c r="BH940"/>
  <c r="BG940"/>
  <c r="BF940"/>
  <c r="T940"/>
  <c r="R940"/>
  <c r="P940"/>
  <c r="BI935"/>
  <c r="BH935"/>
  <c r="BG935"/>
  <c r="BF935"/>
  <c r="T935"/>
  <c r="R935"/>
  <c r="P935"/>
  <c r="BI933"/>
  <c r="BH933"/>
  <c r="BG933"/>
  <c r="BF933"/>
  <c r="T933"/>
  <c r="R933"/>
  <c r="P933"/>
  <c r="BI931"/>
  <c r="BH931"/>
  <c r="BG931"/>
  <c r="BF931"/>
  <c r="T931"/>
  <c r="R931"/>
  <c r="P931"/>
  <c r="BI927"/>
  <c r="BH927"/>
  <c r="BG927"/>
  <c r="BF927"/>
  <c r="T927"/>
  <c r="R927"/>
  <c r="P927"/>
  <c r="BI921"/>
  <c r="BH921"/>
  <c r="BG921"/>
  <c r="BF921"/>
  <c r="T921"/>
  <c r="R921"/>
  <c r="P921"/>
  <c r="BI918"/>
  <c r="BH918"/>
  <c r="BG918"/>
  <c r="BF918"/>
  <c r="T918"/>
  <c r="R918"/>
  <c r="P918"/>
  <c r="BI914"/>
  <c r="BH914"/>
  <c r="BG914"/>
  <c r="BF914"/>
  <c r="T914"/>
  <c r="R914"/>
  <c r="P914"/>
  <c r="BI910"/>
  <c r="BH910"/>
  <c r="BG910"/>
  <c r="BF910"/>
  <c r="T910"/>
  <c r="R910"/>
  <c r="P910"/>
  <c r="BI907"/>
  <c r="BH907"/>
  <c r="BG907"/>
  <c r="BF907"/>
  <c r="T907"/>
  <c r="R907"/>
  <c r="P907"/>
  <c r="BI903"/>
  <c r="BH903"/>
  <c r="BG903"/>
  <c r="BF903"/>
  <c r="T903"/>
  <c r="R903"/>
  <c r="P903"/>
  <c r="BI892"/>
  <c r="BH892"/>
  <c r="BG892"/>
  <c r="BF892"/>
  <c r="T892"/>
  <c r="R892"/>
  <c r="P892"/>
  <c r="BI880"/>
  <c r="BH880"/>
  <c r="BG880"/>
  <c r="BF880"/>
  <c r="T880"/>
  <c r="R880"/>
  <c r="P880"/>
  <c r="BI878"/>
  <c r="BH878"/>
  <c r="BG878"/>
  <c r="BF878"/>
  <c r="T878"/>
  <c r="R878"/>
  <c r="P878"/>
  <c r="BI871"/>
  <c r="BH871"/>
  <c r="BG871"/>
  <c r="BF871"/>
  <c r="T871"/>
  <c r="R871"/>
  <c r="P871"/>
  <c r="BI864"/>
  <c r="BH864"/>
  <c r="BG864"/>
  <c r="BF864"/>
  <c r="T864"/>
  <c r="R864"/>
  <c r="P864"/>
  <c r="BI858"/>
  <c r="BH858"/>
  <c r="BG858"/>
  <c r="BF858"/>
  <c r="T858"/>
  <c r="R858"/>
  <c r="P858"/>
  <c r="BI851"/>
  <c r="BH851"/>
  <c r="BG851"/>
  <c r="BF851"/>
  <c r="T851"/>
  <c r="R851"/>
  <c r="P851"/>
  <c r="BI849"/>
  <c r="BH849"/>
  <c r="BG849"/>
  <c r="BF849"/>
  <c r="T849"/>
  <c r="R849"/>
  <c r="P849"/>
  <c r="BI843"/>
  <c r="BH843"/>
  <c r="BG843"/>
  <c r="BF843"/>
  <c r="T843"/>
  <c r="R843"/>
  <c r="P843"/>
  <c r="BI841"/>
  <c r="BH841"/>
  <c r="BG841"/>
  <c r="BF841"/>
  <c r="T841"/>
  <c r="R841"/>
  <c r="P841"/>
  <c r="BI837"/>
  <c r="BH837"/>
  <c r="BG837"/>
  <c r="BF837"/>
  <c r="T837"/>
  <c r="R837"/>
  <c r="P837"/>
  <c r="BI833"/>
  <c r="BH833"/>
  <c r="BG833"/>
  <c r="BF833"/>
  <c r="T833"/>
  <c r="R833"/>
  <c r="P833"/>
  <c r="BI823"/>
  <c r="BH823"/>
  <c r="BG823"/>
  <c r="BF823"/>
  <c r="T823"/>
  <c r="R823"/>
  <c r="P823"/>
  <c r="BI816"/>
  <c r="BH816"/>
  <c r="BG816"/>
  <c r="BF816"/>
  <c r="T816"/>
  <c r="R816"/>
  <c r="P816"/>
  <c r="BI809"/>
  <c r="BH809"/>
  <c r="BG809"/>
  <c r="BF809"/>
  <c r="T809"/>
  <c r="R809"/>
  <c r="P809"/>
  <c r="BI802"/>
  <c r="BH802"/>
  <c r="BG802"/>
  <c r="BF802"/>
  <c r="T802"/>
  <c r="R802"/>
  <c r="P802"/>
  <c r="BI796"/>
  <c r="BH796"/>
  <c r="BG796"/>
  <c r="BF796"/>
  <c r="T796"/>
  <c r="R796"/>
  <c r="P796"/>
  <c r="BI789"/>
  <c r="BH789"/>
  <c r="BG789"/>
  <c r="BF789"/>
  <c r="T789"/>
  <c r="R789"/>
  <c r="P789"/>
  <c r="BI783"/>
  <c r="BH783"/>
  <c r="BG783"/>
  <c r="BF783"/>
  <c r="T783"/>
  <c r="R783"/>
  <c r="P783"/>
  <c r="BI776"/>
  <c r="BH776"/>
  <c r="BG776"/>
  <c r="BF776"/>
  <c r="T776"/>
  <c r="R776"/>
  <c r="P776"/>
  <c r="BI769"/>
  <c r="BH769"/>
  <c r="BG769"/>
  <c r="BF769"/>
  <c r="T769"/>
  <c r="R769"/>
  <c r="P769"/>
  <c r="BI756"/>
  <c r="BH756"/>
  <c r="BG756"/>
  <c r="BF756"/>
  <c r="T756"/>
  <c r="R756"/>
  <c r="P756"/>
  <c r="BI743"/>
  <c r="BH743"/>
  <c r="BG743"/>
  <c r="BF743"/>
  <c r="T743"/>
  <c r="R743"/>
  <c r="P743"/>
  <c r="BI737"/>
  <c r="BH737"/>
  <c r="BG737"/>
  <c r="BF737"/>
  <c r="T737"/>
  <c r="R737"/>
  <c r="P737"/>
  <c r="BI732"/>
  <c r="BH732"/>
  <c r="BG732"/>
  <c r="BF732"/>
  <c r="T732"/>
  <c r="R732"/>
  <c r="P732"/>
  <c r="BI730"/>
  <c r="BH730"/>
  <c r="BG730"/>
  <c r="BF730"/>
  <c r="T730"/>
  <c r="R730"/>
  <c r="P730"/>
  <c r="BI724"/>
  <c r="BH724"/>
  <c r="BG724"/>
  <c r="BF724"/>
  <c r="T724"/>
  <c r="R724"/>
  <c r="P724"/>
  <c r="BI720"/>
  <c r="BH720"/>
  <c r="BG720"/>
  <c r="BF720"/>
  <c r="T720"/>
  <c r="R720"/>
  <c r="P720"/>
  <c r="BI710"/>
  <c r="BH710"/>
  <c r="BG710"/>
  <c r="BF710"/>
  <c r="T710"/>
  <c r="R710"/>
  <c r="P710"/>
  <c r="BI697"/>
  <c r="BH697"/>
  <c r="BG697"/>
  <c r="BF697"/>
  <c r="T697"/>
  <c r="R697"/>
  <c r="P697"/>
  <c r="BI695"/>
  <c r="BH695"/>
  <c r="BG695"/>
  <c r="BF695"/>
  <c r="T695"/>
  <c r="R695"/>
  <c r="P695"/>
  <c r="BI683"/>
  <c r="BH683"/>
  <c r="BG683"/>
  <c r="BF683"/>
  <c r="T683"/>
  <c r="R683"/>
  <c r="P683"/>
  <c r="BI681"/>
  <c r="BH681"/>
  <c r="BG681"/>
  <c r="BF681"/>
  <c r="T681"/>
  <c r="R681"/>
  <c r="P681"/>
  <c r="BI672"/>
  <c r="BH672"/>
  <c r="BG672"/>
  <c r="BF672"/>
  <c r="T672"/>
  <c r="R672"/>
  <c r="P672"/>
  <c r="BI662"/>
  <c r="BH662"/>
  <c r="BG662"/>
  <c r="BF662"/>
  <c r="T662"/>
  <c r="R662"/>
  <c r="P662"/>
  <c r="BI659"/>
  <c r="BH659"/>
  <c r="BG659"/>
  <c r="BF659"/>
  <c r="T659"/>
  <c r="R659"/>
  <c r="P659"/>
  <c r="BI656"/>
  <c r="BH656"/>
  <c r="BG656"/>
  <c r="BF656"/>
  <c r="T656"/>
  <c r="R656"/>
  <c r="P656"/>
  <c r="BI652"/>
  <c r="BH652"/>
  <c r="BG652"/>
  <c r="BF652"/>
  <c r="T652"/>
  <c r="R652"/>
  <c r="P652"/>
  <c r="BI647"/>
  <c r="BH647"/>
  <c r="BG647"/>
  <c r="BF647"/>
  <c r="T647"/>
  <c r="R647"/>
  <c r="P647"/>
  <c r="BI640"/>
  <c r="BH640"/>
  <c r="BG640"/>
  <c r="BF640"/>
  <c r="T640"/>
  <c r="R640"/>
  <c r="P640"/>
  <c r="BI638"/>
  <c r="BH638"/>
  <c r="BG638"/>
  <c r="BF638"/>
  <c r="T638"/>
  <c r="R638"/>
  <c r="P638"/>
  <c r="BI635"/>
  <c r="BH635"/>
  <c r="BG635"/>
  <c r="BF635"/>
  <c r="T635"/>
  <c r="R635"/>
  <c r="P635"/>
  <c r="BI629"/>
  <c r="BH629"/>
  <c r="BG629"/>
  <c r="BF629"/>
  <c r="T629"/>
  <c r="R629"/>
  <c r="P629"/>
  <c r="BI624"/>
  <c r="BH624"/>
  <c r="BG624"/>
  <c r="BF624"/>
  <c r="T624"/>
  <c r="R624"/>
  <c r="P624"/>
  <c r="BI622"/>
  <c r="BH622"/>
  <c r="BG622"/>
  <c r="BF622"/>
  <c r="T622"/>
  <c r="R622"/>
  <c r="P622"/>
  <c r="BI619"/>
  <c r="BH619"/>
  <c r="BG619"/>
  <c r="BF619"/>
  <c r="T619"/>
  <c r="R619"/>
  <c r="P619"/>
  <c r="BI617"/>
  <c r="BH617"/>
  <c r="BG617"/>
  <c r="BF617"/>
  <c r="T617"/>
  <c r="R617"/>
  <c r="P617"/>
  <c r="BI615"/>
  <c r="BH615"/>
  <c r="BG615"/>
  <c r="BF615"/>
  <c r="T615"/>
  <c r="R615"/>
  <c r="P615"/>
  <c r="BI608"/>
  <c r="BH608"/>
  <c r="BG608"/>
  <c r="BF608"/>
  <c r="T608"/>
  <c r="T593"/>
  <c r="R608"/>
  <c r="R593"/>
  <c r="P608"/>
  <c r="P593"/>
  <c r="BI599"/>
  <c r="BH599"/>
  <c r="BG599"/>
  <c r="BF599"/>
  <c r="T599"/>
  <c r="R599"/>
  <c r="P599"/>
  <c r="BI594"/>
  <c r="BH594"/>
  <c r="BG594"/>
  <c r="BF594"/>
  <c r="T594"/>
  <c r="R594"/>
  <c r="P594"/>
  <c r="BI587"/>
  <c r="BH587"/>
  <c r="BG587"/>
  <c r="BF587"/>
  <c r="T587"/>
  <c r="R587"/>
  <c r="P587"/>
  <c r="BI563"/>
  <c r="BH563"/>
  <c r="BG563"/>
  <c r="BF563"/>
  <c r="T563"/>
  <c r="R563"/>
  <c r="P563"/>
  <c r="BI553"/>
  <c r="BH553"/>
  <c r="BG553"/>
  <c r="BF553"/>
  <c r="T553"/>
  <c r="R553"/>
  <c r="P553"/>
  <c r="BI544"/>
  <c r="BH544"/>
  <c r="BG544"/>
  <c r="BF544"/>
  <c r="T544"/>
  <c r="R544"/>
  <c r="P544"/>
  <c r="BI538"/>
  <c r="BH538"/>
  <c r="BG538"/>
  <c r="BF538"/>
  <c r="T538"/>
  <c r="R538"/>
  <c r="P538"/>
  <c r="BI527"/>
  <c r="BH527"/>
  <c r="BG527"/>
  <c r="BF527"/>
  <c r="T527"/>
  <c r="R527"/>
  <c r="P527"/>
  <c r="BI519"/>
  <c r="BH519"/>
  <c r="BG519"/>
  <c r="BF519"/>
  <c r="T519"/>
  <c r="R519"/>
  <c r="P519"/>
  <c r="BI514"/>
  <c r="BH514"/>
  <c r="BG514"/>
  <c r="BF514"/>
  <c r="T514"/>
  <c r="R514"/>
  <c r="P514"/>
  <c r="BI508"/>
  <c r="BH508"/>
  <c r="BG508"/>
  <c r="BF508"/>
  <c r="T508"/>
  <c r="R508"/>
  <c r="P508"/>
  <c r="BI502"/>
  <c r="BH502"/>
  <c r="BG502"/>
  <c r="BF502"/>
  <c r="T502"/>
  <c r="R502"/>
  <c r="P502"/>
  <c r="BI490"/>
  <c r="BH490"/>
  <c r="BG490"/>
  <c r="BF490"/>
  <c r="T490"/>
  <c r="T489"/>
  <c r="R490"/>
  <c r="R489"/>
  <c r="P490"/>
  <c r="P489"/>
  <c r="BI469"/>
  <c r="BH469"/>
  <c r="BG469"/>
  <c r="BF469"/>
  <c r="T469"/>
  <c r="R469"/>
  <c r="P469"/>
  <c r="BI464"/>
  <c r="BH464"/>
  <c r="BG464"/>
  <c r="BF464"/>
  <c r="T464"/>
  <c r="R464"/>
  <c r="P464"/>
  <c r="BI461"/>
  <c r="BH461"/>
  <c r="BG461"/>
  <c r="BF461"/>
  <c r="T461"/>
  <c r="R461"/>
  <c r="P461"/>
  <c r="BI456"/>
  <c r="BH456"/>
  <c r="BG456"/>
  <c r="BF456"/>
  <c r="T456"/>
  <c r="R456"/>
  <c r="P456"/>
  <c r="BI450"/>
  <c r="BH450"/>
  <c r="BG450"/>
  <c r="BF450"/>
  <c r="T450"/>
  <c r="R450"/>
  <c r="P450"/>
  <c r="BI445"/>
  <c r="BH445"/>
  <c r="BG445"/>
  <c r="BF445"/>
  <c r="T445"/>
  <c r="R445"/>
  <c r="P445"/>
  <c r="BI441"/>
  <c r="BH441"/>
  <c r="BG441"/>
  <c r="BF441"/>
  <c r="T441"/>
  <c r="R441"/>
  <c r="P441"/>
  <c r="BI437"/>
  <c r="BH437"/>
  <c r="BG437"/>
  <c r="BF437"/>
  <c r="T437"/>
  <c r="R437"/>
  <c r="P437"/>
  <c r="BI430"/>
  <c r="BH430"/>
  <c r="BG430"/>
  <c r="BF430"/>
  <c r="T430"/>
  <c r="R430"/>
  <c r="P430"/>
  <c r="BI424"/>
  <c r="BH424"/>
  <c r="BG424"/>
  <c r="BF424"/>
  <c r="T424"/>
  <c r="R424"/>
  <c r="P424"/>
  <c r="BI419"/>
  <c r="BH419"/>
  <c r="BG419"/>
  <c r="BF419"/>
  <c r="T419"/>
  <c r="R419"/>
  <c r="P419"/>
  <c r="BI417"/>
  <c r="BH417"/>
  <c r="BG417"/>
  <c r="BF417"/>
  <c r="T417"/>
  <c r="R417"/>
  <c r="P417"/>
  <c r="BI404"/>
  <c r="BH404"/>
  <c r="BG404"/>
  <c r="BF404"/>
  <c r="T404"/>
  <c r="R404"/>
  <c r="P404"/>
  <c r="BI399"/>
  <c r="BH399"/>
  <c r="BG399"/>
  <c r="BF399"/>
  <c r="T399"/>
  <c r="R399"/>
  <c r="P399"/>
  <c r="BI387"/>
  <c r="BH387"/>
  <c r="BG387"/>
  <c r="BF387"/>
  <c r="T387"/>
  <c r="R387"/>
  <c r="P387"/>
  <c r="BI374"/>
  <c r="BH374"/>
  <c r="BG374"/>
  <c r="BF374"/>
  <c r="T374"/>
  <c r="R374"/>
  <c r="P374"/>
  <c r="BI362"/>
  <c r="BH362"/>
  <c r="BG362"/>
  <c r="BF362"/>
  <c r="T362"/>
  <c r="R362"/>
  <c r="P362"/>
  <c r="BI356"/>
  <c r="BH356"/>
  <c r="BG356"/>
  <c r="BF356"/>
  <c r="T356"/>
  <c r="R356"/>
  <c r="P356"/>
  <c r="BI349"/>
  <c r="BH349"/>
  <c r="BG349"/>
  <c r="BF349"/>
  <c r="T349"/>
  <c r="R349"/>
  <c r="P349"/>
  <c r="BI344"/>
  <c r="BH344"/>
  <c r="BG344"/>
  <c r="BF344"/>
  <c r="T344"/>
  <c r="R344"/>
  <c r="P344"/>
  <c r="BI337"/>
  <c r="BH337"/>
  <c r="BG337"/>
  <c r="BF337"/>
  <c r="T337"/>
  <c r="R337"/>
  <c r="P337"/>
  <c r="BI330"/>
  <c r="BH330"/>
  <c r="BG330"/>
  <c r="BF330"/>
  <c r="T330"/>
  <c r="R330"/>
  <c r="P330"/>
  <c r="BI320"/>
  <c r="BH320"/>
  <c r="BG320"/>
  <c r="BF320"/>
  <c r="T320"/>
  <c r="R320"/>
  <c r="P320"/>
  <c r="BI318"/>
  <c r="BH318"/>
  <c r="BG318"/>
  <c r="BF318"/>
  <c r="T318"/>
  <c r="R318"/>
  <c r="P318"/>
  <c r="BI313"/>
  <c r="BH313"/>
  <c r="BG313"/>
  <c r="BF313"/>
  <c r="T313"/>
  <c r="R313"/>
  <c r="P313"/>
  <c r="BI307"/>
  <c r="BH307"/>
  <c r="BG307"/>
  <c r="BF307"/>
  <c r="T307"/>
  <c r="R307"/>
  <c r="P307"/>
  <c r="BI297"/>
  <c r="BH297"/>
  <c r="BG297"/>
  <c r="BF297"/>
  <c r="T297"/>
  <c r="R297"/>
  <c r="P297"/>
  <c r="BI295"/>
  <c r="BH295"/>
  <c r="BG295"/>
  <c r="BF295"/>
  <c r="T295"/>
  <c r="R295"/>
  <c r="P295"/>
  <c r="BI287"/>
  <c r="BH287"/>
  <c r="BG287"/>
  <c r="BF287"/>
  <c r="T287"/>
  <c r="R287"/>
  <c r="P287"/>
  <c r="BI280"/>
  <c r="BH280"/>
  <c r="BG280"/>
  <c r="BF280"/>
  <c r="T280"/>
  <c r="R280"/>
  <c r="P280"/>
  <c r="BI268"/>
  <c r="BH268"/>
  <c r="BG268"/>
  <c r="BF268"/>
  <c r="T268"/>
  <c r="R268"/>
  <c r="P268"/>
  <c r="BI262"/>
  <c r="BH262"/>
  <c r="BG262"/>
  <c r="BF262"/>
  <c r="T262"/>
  <c r="R262"/>
  <c r="P262"/>
  <c r="BI260"/>
  <c r="BH260"/>
  <c r="BG260"/>
  <c r="BF260"/>
  <c r="T260"/>
  <c r="R260"/>
  <c r="P260"/>
  <c r="BI252"/>
  <c r="BH252"/>
  <c r="BG252"/>
  <c r="BF252"/>
  <c r="T252"/>
  <c r="R252"/>
  <c r="P252"/>
  <c r="BI250"/>
  <c r="BH250"/>
  <c r="BG250"/>
  <c r="BF250"/>
  <c r="T250"/>
  <c r="R250"/>
  <c r="P250"/>
  <c r="BI242"/>
  <c r="BH242"/>
  <c r="BG242"/>
  <c r="BF242"/>
  <c r="T242"/>
  <c r="R242"/>
  <c r="P242"/>
  <c r="BI240"/>
  <c r="BH240"/>
  <c r="BG240"/>
  <c r="BF240"/>
  <c r="T240"/>
  <c r="R240"/>
  <c r="P240"/>
  <c r="BI234"/>
  <c r="BH234"/>
  <c r="BG234"/>
  <c r="BF234"/>
  <c r="T234"/>
  <c r="R234"/>
  <c r="P234"/>
  <c r="BI227"/>
  <c r="BH227"/>
  <c r="BG227"/>
  <c r="BF227"/>
  <c r="T227"/>
  <c r="R227"/>
  <c r="P227"/>
  <c r="BI225"/>
  <c r="BH225"/>
  <c r="BG225"/>
  <c r="BF225"/>
  <c r="T225"/>
  <c r="R225"/>
  <c r="P225"/>
  <c r="BI219"/>
  <c r="BH219"/>
  <c r="BG219"/>
  <c r="BF219"/>
  <c r="T219"/>
  <c r="R219"/>
  <c r="P219"/>
  <c r="BI212"/>
  <c r="BH212"/>
  <c r="BG212"/>
  <c r="BF212"/>
  <c r="T212"/>
  <c r="R212"/>
  <c r="P212"/>
  <c r="BI205"/>
  <c r="BH205"/>
  <c r="BG205"/>
  <c r="BF205"/>
  <c r="T205"/>
  <c r="R205"/>
  <c r="P205"/>
  <c r="BI198"/>
  <c r="BH198"/>
  <c r="BG198"/>
  <c r="BF198"/>
  <c r="T198"/>
  <c r="R198"/>
  <c r="P198"/>
  <c r="BI189"/>
  <c r="BH189"/>
  <c r="BG189"/>
  <c r="BF189"/>
  <c r="T189"/>
  <c r="T181"/>
  <c r="T180"/>
  <c r="R189"/>
  <c r="R181"/>
  <c r="R180"/>
  <c r="P189"/>
  <c r="P181"/>
  <c r="P180"/>
  <c r="BI182"/>
  <c r="BH182"/>
  <c r="BG182"/>
  <c r="BF182"/>
  <c r="T182"/>
  <c r="R182"/>
  <c r="P182"/>
  <c r="BI174"/>
  <c r="BH174"/>
  <c r="BG174"/>
  <c r="BF174"/>
  <c r="T174"/>
  <c r="R174"/>
  <c r="P174"/>
  <c r="BI168"/>
  <c r="BH168"/>
  <c r="BG168"/>
  <c r="BF168"/>
  <c r="T168"/>
  <c r="R168"/>
  <c r="P168"/>
  <c r="BI162"/>
  <c r="BH162"/>
  <c r="BG162"/>
  <c r="BF162"/>
  <c r="T162"/>
  <c r="R162"/>
  <c r="P162"/>
  <c r="BI156"/>
  <c r="BH156"/>
  <c r="BG156"/>
  <c r="BF156"/>
  <c r="T156"/>
  <c r="R156"/>
  <c r="P156"/>
  <c r="BI150"/>
  <c r="BH150"/>
  <c r="BG150"/>
  <c r="BF150"/>
  <c r="T150"/>
  <c r="R150"/>
  <c r="P150"/>
  <c r="J143"/>
  <c r="J142"/>
  <c r="F142"/>
  <c r="F140"/>
  <c r="E138"/>
  <c r="J92"/>
  <c r="J91"/>
  <c r="F91"/>
  <c r="F89"/>
  <c r="E87"/>
  <c r="J18"/>
  <c r="E18"/>
  <c r="F92"/>
  <c r="J17"/>
  <c r="J12"/>
  <c r="J89"/>
  <c r="E7"/>
  <c r="E136"/>
  <c i="1" r="L90"/>
  <c r="AM90"/>
  <c r="AM89"/>
  <c r="L89"/>
  <c r="AM87"/>
  <c r="L87"/>
  <c r="L85"/>
  <c r="L84"/>
  <c i="2" r="J1264"/>
  <c r="J1249"/>
  <c r="BK1223"/>
  <c r="J1220"/>
  <c r="BK1203"/>
  <c r="BK1183"/>
  <c r="J1120"/>
  <c r="BK1051"/>
  <c r="BK1026"/>
  <c r="BK985"/>
  <c r="J968"/>
  <c r="J942"/>
  <c r="BK927"/>
  <c r="BK903"/>
  <c r="J871"/>
  <c r="J851"/>
  <c r="BK841"/>
  <c r="J776"/>
  <c r="J730"/>
  <c r="BK656"/>
  <c r="BK638"/>
  <c r="J594"/>
  <c r="BK527"/>
  <c r="J461"/>
  <c r="J399"/>
  <c r="BK344"/>
  <c r="J320"/>
  <c r="J297"/>
  <c r="J280"/>
  <c r="J250"/>
  <c r="BK189"/>
  <c r="J162"/>
  <c r="BK1130"/>
  <c r="BK1095"/>
  <c r="BK979"/>
  <c r="J966"/>
  <c r="BK921"/>
  <c r="J910"/>
  <c r="BK833"/>
  <c r="BK776"/>
  <c r="BK724"/>
  <c r="BK662"/>
  <c r="BK629"/>
  <c r="J617"/>
  <c r="J519"/>
  <c r="BK464"/>
  <c r="BK445"/>
  <c r="BK419"/>
  <c r="J349"/>
  <c r="J313"/>
  <c r="BK252"/>
  <c r="J234"/>
  <c r="BK212"/>
  <c r="BK198"/>
  <c r="J1158"/>
  <c r="J1095"/>
  <c r="J1051"/>
  <c r="J1002"/>
  <c r="BK968"/>
  <c r="J935"/>
  <c r="BK878"/>
  <c r="BK823"/>
  <c r="BK796"/>
  <c r="J724"/>
  <c r="J710"/>
  <c r="BK659"/>
  <c r="BK624"/>
  <c r="J599"/>
  <c r="BK538"/>
  <c r="J464"/>
  <c r="J419"/>
  <c r="BK362"/>
  <c r="BK320"/>
  <c r="J240"/>
  <c r="BK1169"/>
  <c r="BK1120"/>
  <c r="BK1002"/>
  <c r="BK960"/>
  <c r="BK942"/>
  <c r="J927"/>
  <c r="BK892"/>
  <c r="BK837"/>
  <c r="BK769"/>
  <c r="BK732"/>
  <c r="J683"/>
  <c r="BK619"/>
  <c r="J553"/>
  <c r="BK514"/>
  <c r="J445"/>
  <c r="J387"/>
  <c r="J227"/>
  <c r="BK162"/>
  <c i="3" r="BK721"/>
  <c r="BK684"/>
  <c r="J632"/>
  <c r="BK564"/>
  <c r="J527"/>
  <c r="J452"/>
  <c r="J222"/>
  <c r="J197"/>
  <c r="J147"/>
  <c r="BK749"/>
  <c r="BK716"/>
  <c r="J684"/>
  <c r="BK632"/>
  <c r="BK620"/>
  <c r="BK586"/>
  <c r="J564"/>
  <c r="BK532"/>
  <c r="BK494"/>
  <c r="BK425"/>
  <c r="BK370"/>
  <c r="BK345"/>
  <c r="BK311"/>
  <c r="J261"/>
  <c r="J240"/>
  <c r="BK222"/>
  <c r="J203"/>
  <c r="J175"/>
  <c r="BK756"/>
  <c r="BK730"/>
  <c r="BK710"/>
  <c r="J679"/>
  <c r="BK644"/>
  <c r="BK615"/>
  <c r="J576"/>
  <c r="BK512"/>
  <c r="J469"/>
  <c r="BK429"/>
  <c r="J410"/>
  <c r="BK376"/>
  <c r="J345"/>
  <c r="J324"/>
  <c r="BK302"/>
  <c r="BK259"/>
  <c r="BK240"/>
  <c r="J187"/>
  <c r="J165"/>
  <c r="BK771"/>
  <c r="J749"/>
  <c r="BK728"/>
  <c r="BK718"/>
  <c r="BK699"/>
  <c r="BK651"/>
  <c r="BK627"/>
  <c r="J596"/>
  <c r="J581"/>
  <c r="BK559"/>
  <c r="J542"/>
  <c r="J512"/>
  <c r="J503"/>
  <c r="J486"/>
  <c r="BK438"/>
  <c r="J429"/>
  <c r="BK420"/>
  <c r="BK415"/>
  <c r="BK410"/>
  <c r="BK405"/>
  <c r="BK402"/>
  <c r="BK393"/>
  <c r="BK381"/>
  <c r="J376"/>
  <c r="BK365"/>
  <c r="J360"/>
  <c r="BK350"/>
  <c r="J340"/>
  <c r="BK336"/>
  <c r="J302"/>
  <c r="J259"/>
  <c r="J226"/>
  <c r="J156"/>
  <c i="4" r="BK279"/>
  <c r="BK236"/>
  <c r="BK182"/>
  <c r="BK144"/>
  <c r="BK298"/>
  <c r="J264"/>
  <c r="J236"/>
  <c r="BK203"/>
  <c r="J187"/>
  <c r="J170"/>
  <c r="BK264"/>
  <c r="BK239"/>
  <c r="J198"/>
  <c r="BK164"/>
  <c r="J298"/>
  <c r="J269"/>
  <c r="BK221"/>
  <c r="BK177"/>
  <c r="J144"/>
  <c i="5" r="J175"/>
  <c r="BK163"/>
  <c r="BK153"/>
  <c r="BK135"/>
  <c r="J123"/>
  <c r="J167"/>
  <c r="J155"/>
  <c r="BK141"/>
  <c r="J125"/>
  <c r="J171"/>
  <c r="BK151"/>
  <c r="J141"/>
  <c r="BK173"/>
  <c r="BK143"/>
  <c r="BK125"/>
  <c i="6" r="J231"/>
  <c r="J201"/>
  <c r="BK189"/>
  <c r="BK169"/>
  <c r="J159"/>
  <c r="J151"/>
  <c r="J139"/>
  <c r="J217"/>
  <c r="BK196"/>
  <c r="BK180"/>
  <c r="J161"/>
  <c r="J141"/>
  <c r="J235"/>
  <c r="J213"/>
  <c r="J194"/>
  <c r="BK165"/>
  <c r="BK151"/>
  <c r="J143"/>
  <c r="J227"/>
  <c r="BK211"/>
  <c r="BK194"/>
  <c r="BK177"/>
  <c r="BK157"/>
  <c r="J133"/>
  <c i="7" r="BK144"/>
  <c r="J123"/>
  <c r="BK153"/>
  <c r="J130"/>
  <c r="BK148"/>
  <c r="BK136"/>
  <c i="2" r="BK1264"/>
  <c r="BK1249"/>
  <c r="J1223"/>
  <c r="BK1210"/>
  <c r="J1203"/>
  <c r="J1147"/>
  <c r="J1080"/>
  <c r="BK1058"/>
  <c r="BK1033"/>
  <c r="J979"/>
  <c r="J962"/>
  <c r="J940"/>
  <c r="BK914"/>
  <c r="BK880"/>
  <c r="BK864"/>
  <c r="BK849"/>
  <c r="J837"/>
  <c r="J743"/>
  <c r="J681"/>
  <c r="J652"/>
  <c r="J629"/>
  <c r="BK563"/>
  <c r="J502"/>
  <c r="J430"/>
  <c r="BK349"/>
  <c r="J330"/>
  <c r="J307"/>
  <c r="J287"/>
  <c r="J252"/>
  <c r="J198"/>
  <c r="J182"/>
  <c r="J156"/>
  <c r="BK1132"/>
  <c r="BK1098"/>
  <c r="J1033"/>
  <c r="BK962"/>
  <c r="BK933"/>
  <c r="J892"/>
  <c r="J823"/>
  <c r="BK743"/>
  <c r="J720"/>
  <c r="J656"/>
  <c r="BK622"/>
  <c r="BK594"/>
  <c r="J514"/>
  <c r="BK461"/>
  <c r="BK441"/>
  <c r="J417"/>
  <c r="J344"/>
  <c r="BK307"/>
  <c r="J260"/>
  <c r="BK242"/>
  <c r="BK225"/>
  <c i="1" r="AS94"/>
  <c i="2" r="J1026"/>
  <c r="J985"/>
  <c r="BK940"/>
  <c r="BK910"/>
  <c r="BK858"/>
  <c r="BK809"/>
  <c r="J769"/>
  <c r="BK672"/>
  <c r="J647"/>
  <c r="BK635"/>
  <c r="BK617"/>
  <c r="J544"/>
  <c r="BK469"/>
  <c r="J456"/>
  <c r="BK387"/>
  <c r="BK330"/>
  <c r="J262"/>
  <c r="BK156"/>
  <c r="BK1147"/>
  <c r="BK1103"/>
  <c r="J1040"/>
  <c r="J975"/>
  <c r="BK953"/>
  <c r="BK931"/>
  <c r="J903"/>
  <c r="J849"/>
  <c r="J802"/>
  <c r="J737"/>
  <c r="BK681"/>
  <c r="J608"/>
  <c r="BK544"/>
  <c r="J508"/>
  <c r="J441"/>
  <c r="J404"/>
  <c r="BK287"/>
  <c r="BK260"/>
  <c r="J189"/>
  <c i="3" r="J763"/>
  <c r="J699"/>
  <c r="BK677"/>
  <c r="J620"/>
  <c r="J549"/>
  <c r="BK479"/>
  <c r="BK276"/>
  <c r="BK238"/>
  <c r="BK213"/>
  <c r="BK161"/>
  <c r="J756"/>
  <c r="BK742"/>
  <c r="J697"/>
  <c r="BK679"/>
  <c r="J627"/>
  <c r="BK610"/>
  <c r="BK569"/>
  <c r="BK527"/>
  <c r="J474"/>
  <c r="J402"/>
  <c r="J365"/>
  <c r="J328"/>
  <c r="J307"/>
  <c r="BK252"/>
  <c r="J231"/>
  <c r="BK209"/>
  <c r="BK179"/>
  <c r="J766"/>
  <c r="BK737"/>
  <c r="J712"/>
  <c r="BK697"/>
  <c r="BK670"/>
  <c r="J642"/>
  <c r="BK581"/>
  <c r="J494"/>
  <c r="BK474"/>
  <c r="BK452"/>
  <c r="J425"/>
  <c r="BK388"/>
  <c r="J370"/>
  <c r="J336"/>
  <c r="J311"/>
  <c r="J286"/>
  <c r="BK268"/>
  <c r="J242"/>
  <c r="J192"/>
  <c r="BK175"/>
  <c r="BK777"/>
  <c r="BK766"/>
  <c r="BK735"/>
  <c r="J721"/>
  <c r="BK704"/>
  <c r="BK658"/>
  <c r="J637"/>
  <c r="BK603"/>
  <c r="J586"/>
  <c r="BK571"/>
  <c r="BK549"/>
  <c r="BK517"/>
  <c r="BK316"/>
  <c r="J293"/>
  <c r="BK248"/>
  <c r="BK187"/>
  <c i="4" r="J293"/>
  <c r="J244"/>
  <c r="J208"/>
  <c r="J164"/>
  <c r="J137"/>
  <c r="BK293"/>
  <c r="BK269"/>
  <c r="BK226"/>
  <c r="BK193"/>
  <c r="BK175"/>
  <c r="BK288"/>
  <c r="J254"/>
  <c r="J226"/>
  <c r="BK187"/>
  <c r="J149"/>
  <c r="J274"/>
  <c r="J231"/>
  <c r="BK184"/>
  <c r="BK170"/>
  <c r="BK137"/>
  <c i="5" r="J173"/>
  <c r="J161"/>
  <c r="J149"/>
  <c r="BK133"/>
  <c r="BK121"/>
  <c r="BK161"/>
  <c r="J151"/>
  <c r="BK139"/>
  <c r="J129"/>
  <c r="BK175"/>
  <c r="J163"/>
  <c r="J147"/>
  <c r="J131"/>
  <c r="J169"/>
  <c r="J137"/>
  <c i="6" r="BK235"/>
  <c r="BK219"/>
  <c r="BK206"/>
  <c r="BK192"/>
  <c r="BK174"/>
  <c r="BK163"/>
  <c r="J147"/>
  <c r="J131"/>
  <c r="BK215"/>
  <c r="BK187"/>
  <c r="BK171"/>
  <c r="BK159"/>
  <c r="J149"/>
  <c r="BK231"/>
  <c r="BK227"/>
  <c r="BK204"/>
  <c r="J167"/>
  <c r="BK149"/>
  <c r="J135"/>
  <c r="J222"/>
  <c r="J204"/>
  <c r="J183"/>
  <c r="J174"/>
  <c r="BK137"/>
  <c i="7" r="BK134"/>
  <c r="J161"/>
  <c r="J144"/>
  <c r="J153"/>
  <c r="J127"/>
  <c r="BK127"/>
  <c i="2" r="J219"/>
  <c r="J1169"/>
  <c r="J1110"/>
  <c r="BK1053"/>
  <c r="J973"/>
  <c r="J947"/>
  <c r="J914"/>
  <c r="J843"/>
  <c r="J789"/>
  <c r="BK730"/>
  <c r="BK695"/>
  <c r="J635"/>
  <c r="J619"/>
  <c r="BK587"/>
  <c r="J469"/>
  <c r="BK456"/>
  <c r="BK437"/>
  <c r="J356"/>
  <c r="BK318"/>
  <c r="J268"/>
  <c r="BK240"/>
  <c r="BK219"/>
  <c r="BK182"/>
  <c r="J1132"/>
  <c r="J1098"/>
  <c r="J1058"/>
  <c r="J1014"/>
  <c r="J960"/>
  <c r="J933"/>
  <c r="J841"/>
  <c r="J816"/>
  <c r="BK783"/>
  <c r="BK720"/>
  <c r="J662"/>
  <c r="BK640"/>
  <c r="J622"/>
  <c r="J527"/>
  <c r="J490"/>
  <c r="J424"/>
  <c r="J374"/>
  <c r="J295"/>
  <c r="BK174"/>
  <c r="J1196"/>
  <c r="BK1110"/>
  <c r="J1053"/>
  <c r="BK966"/>
  <c r="J949"/>
  <c r="BK935"/>
  <c r="J907"/>
  <c r="BK851"/>
  <c r="J809"/>
  <c r="J756"/>
  <c r="J695"/>
  <c r="J659"/>
  <c r="BK599"/>
  <c r="J538"/>
  <c r="BK450"/>
  <c r="BK430"/>
  <c r="BK374"/>
  <c r="BK262"/>
  <c r="J212"/>
  <c r="BK168"/>
  <c i="3" r="J737"/>
  <c r="BK691"/>
  <c r="BK637"/>
  <c r="J598"/>
  <c r="J559"/>
  <c r="BK469"/>
  <c r="J268"/>
  <c r="BK226"/>
  <c r="BK203"/>
  <c r="BK156"/>
  <c r="J751"/>
  <c r="J723"/>
  <c r="J689"/>
  <c r="J664"/>
  <c r="J615"/>
  <c r="J571"/>
  <c r="J537"/>
  <c r="BK503"/>
  <c r="BK433"/>
  <c r="J388"/>
  <c r="J355"/>
  <c r="BK324"/>
  <c r="BK286"/>
  <c r="J238"/>
  <c r="J218"/>
  <c r="BK197"/>
  <c r="J170"/>
  <c r="J735"/>
  <c r="J704"/>
  <c r="BK672"/>
  <c r="J651"/>
  <c r="J608"/>
  <c r="BK542"/>
  <c r="BK486"/>
  <c r="BK461"/>
  <c r="J420"/>
  <c r="J405"/>
  <c r="BK355"/>
  <c r="BK340"/>
  <c r="BK320"/>
  <c r="J297"/>
  <c r="BK284"/>
  <c r="BK245"/>
  <c r="J209"/>
  <c r="J179"/>
  <c r="J161"/>
  <c r="J777"/>
  <c r="BK751"/>
  <c r="J730"/>
  <c r="J716"/>
  <c r="J677"/>
  <c r="BK642"/>
  <c r="BK608"/>
  <c r="J591"/>
  <c r="J569"/>
  <c r="J532"/>
  <c r="BK328"/>
  <c r="BK297"/>
  <c r="BK261"/>
  <c r="BK170"/>
  <c r="BK147"/>
  <c i="4" r="BK254"/>
  <c r="BK213"/>
  <c r="J162"/>
  <c r="BK304"/>
  <c r="J288"/>
  <c r="J259"/>
  <c r="J221"/>
  <c r="J184"/>
  <c r="BK149"/>
  <c r="BK259"/>
  <c r="BK208"/>
  <c r="BK166"/>
  <c r="J279"/>
  <c r="J239"/>
  <c r="J203"/>
  <c r="J166"/>
  <c i="5" r="J177"/>
  <c r="J165"/>
  <c r="J157"/>
  <c r="BK131"/>
  <c r="BK171"/>
  <c r="BK159"/>
  <c r="BK145"/>
  <c r="J135"/>
  <c r="J127"/>
  <c r="BK165"/>
  <c r="BK149"/>
  <c r="J139"/>
  <c r="BK155"/>
  <c r="BK123"/>
  <c i="6" r="J224"/>
  <c r="J215"/>
  <c r="J196"/>
  <c r="J177"/>
  <c r="J165"/>
  <c r="J153"/>
  <c r="BK145"/>
  <c r="BK224"/>
  <c r="J211"/>
  <c r="BK201"/>
  <c r="BK185"/>
  <c r="J169"/>
  <c r="J155"/>
  <c r="J137"/>
  <c r="BK229"/>
  <c r="BK208"/>
  <c r="J189"/>
  <c r="J157"/>
  <c r="J145"/>
  <c r="BK233"/>
  <c r="J206"/>
  <c r="J185"/>
  <c r="BK161"/>
  <c r="BK135"/>
  <c i="7" r="J148"/>
  <c r="BK130"/>
  <c r="BK157"/>
  <c r="J140"/>
  <c r="BK161"/>
  <c r="J136"/>
  <c r="J134"/>
  <c i="2" r="BK1254"/>
  <c r="J1254"/>
  <c r="BK1220"/>
  <c r="J1210"/>
  <c r="BK1196"/>
  <c r="BK1143"/>
  <c r="BK1065"/>
  <c r="BK1038"/>
  <c r="BK1014"/>
  <c r="BK973"/>
  <c r="BK949"/>
  <c r="J931"/>
  <c r="BK907"/>
  <c r="J878"/>
  <c r="J858"/>
  <c r="BK843"/>
  <c r="BK789"/>
  <c r="BK756"/>
  <c r="BK683"/>
  <c r="J640"/>
  <c r="J615"/>
  <c r="BK553"/>
  <c r="BK490"/>
  <c r="J362"/>
  <c r="BK337"/>
  <c r="BK313"/>
  <c r="BK295"/>
  <c r="BK268"/>
  <c r="BK234"/>
  <c r="J174"/>
  <c r="BK150"/>
  <c r="J1143"/>
  <c r="J1103"/>
  <c r="J1038"/>
  <c r="BK975"/>
  <c r="J955"/>
  <c r="BK918"/>
  <c r="J880"/>
  <c r="J796"/>
  <c r="BK737"/>
  <c r="BK697"/>
  <c r="BK647"/>
  <c r="J624"/>
  <c r="BK608"/>
  <c r="BK508"/>
  <c r="J450"/>
  <c r="BK424"/>
  <c r="BK404"/>
  <c r="J337"/>
  <c r="BK280"/>
  <c r="BK250"/>
  <c r="BK227"/>
  <c r="BK205"/>
  <c r="J1183"/>
  <c r="J1130"/>
  <c r="BK1080"/>
  <c r="BK1040"/>
  <c r="BK989"/>
  <c r="J953"/>
  <c r="J918"/>
  <c r="J864"/>
  <c r="J833"/>
  <c r="BK802"/>
  <c r="J732"/>
  <c r="J697"/>
  <c r="BK652"/>
  <c r="J638"/>
  <c r="J587"/>
  <c r="BK502"/>
  <c r="BK417"/>
  <c r="BK356"/>
  <c r="BK297"/>
  <c r="J242"/>
  <c r="J168"/>
  <c r="BK1158"/>
  <c r="J1065"/>
  <c r="J989"/>
  <c r="BK955"/>
  <c r="BK947"/>
  <c r="J921"/>
  <c r="BK871"/>
  <c r="BK816"/>
  <c r="J783"/>
  <c r="BK710"/>
  <c r="J672"/>
  <c r="BK615"/>
  <c r="J563"/>
  <c r="BK519"/>
  <c r="J437"/>
  <c r="BK399"/>
  <c r="J318"/>
  <c r="J225"/>
  <c r="J205"/>
  <c r="J150"/>
  <c i="3" r="J728"/>
  <c r="BK689"/>
  <c r="J672"/>
  <c r="BK591"/>
  <c r="BK537"/>
  <c r="J461"/>
  <c r="J252"/>
  <c r="BK218"/>
  <c r="BK183"/>
  <c r="BK763"/>
  <c r="J744"/>
  <c r="BK712"/>
  <c r="J670"/>
  <c r="BK622"/>
  <c r="J603"/>
  <c r="J556"/>
  <c r="J522"/>
  <c r="J438"/>
  <c r="J393"/>
  <c r="BK360"/>
  <c r="BK332"/>
  <c r="J320"/>
  <c r="BK293"/>
  <c r="BK242"/>
  <c r="J213"/>
  <c r="BK192"/>
  <c r="J152"/>
  <c r="BK744"/>
  <c r="J718"/>
  <c r="J691"/>
  <c r="J658"/>
  <c r="J622"/>
  <c r="BK596"/>
  <c r="J517"/>
  <c r="J479"/>
  <c r="J433"/>
  <c r="J415"/>
  <c r="J381"/>
  <c r="J350"/>
  <c r="J332"/>
  <c r="J316"/>
  <c r="J276"/>
  <c r="J248"/>
  <c r="BK231"/>
  <c r="J183"/>
  <c r="BK152"/>
  <c r="J771"/>
  <c r="J742"/>
  <c r="BK723"/>
  <c r="J710"/>
  <c r="BK664"/>
  <c r="J644"/>
  <c r="J610"/>
  <c r="BK598"/>
  <c r="BK576"/>
  <c r="BK556"/>
  <c r="BK522"/>
  <c r="BK307"/>
  <c r="J284"/>
  <c r="J245"/>
  <c r="BK165"/>
  <c i="4" r="BK249"/>
  <c r="BK218"/>
  <c r="J177"/>
  <c r="BK155"/>
  <c r="J304"/>
  <c r="BK274"/>
  <c r="J249"/>
  <c r="J213"/>
  <c r="BK198"/>
  <c r="J182"/>
  <c r="BK284"/>
  <c r="BK231"/>
  <c r="J193"/>
  <c r="BK162"/>
  <c r="J284"/>
  <c r="BK244"/>
  <c r="J218"/>
  <c r="J175"/>
  <c r="J155"/>
  <c i="5" r="BK167"/>
  <c r="J159"/>
  <c r="J143"/>
  <c r="BK129"/>
  <c r="BK169"/>
  <c r="BK147"/>
  <c r="BK137"/>
  <c r="J133"/>
  <c r="BK177"/>
  <c r="J153"/>
  <c r="J145"/>
  <c r="J121"/>
  <c r="BK157"/>
  <c r="BK127"/>
  <c i="6" r="J229"/>
  <c r="BK217"/>
  <c r="J199"/>
  <c r="BK183"/>
  <c r="BK167"/>
  <c r="BK155"/>
  <c r="BK141"/>
  <c r="BK222"/>
  <c r="J208"/>
  <c r="J187"/>
  <c r="J163"/>
  <c r="BK139"/>
  <c r="J233"/>
  <c r="J219"/>
  <c r="J192"/>
  <c r="BK153"/>
  <c r="BK147"/>
  <c r="BK133"/>
  <c r="BK213"/>
  <c r="BK199"/>
  <c r="J180"/>
  <c r="J171"/>
  <c r="BK143"/>
  <c r="BK131"/>
  <c i="7" r="BK140"/>
  <c r="J157"/>
  <c r="BK123"/>
  <c i="2" l="1" r="T149"/>
  <c r="T148"/>
  <c r="T197"/>
  <c r="BK294"/>
  <c r="J294"/>
  <c r="J104"/>
  <c r="P361"/>
  <c r="P416"/>
  <c r="R455"/>
  <c r="R423"/>
  <c r="BK501"/>
  <c r="J501"/>
  <c r="J110"/>
  <c r="R614"/>
  <c r="R628"/>
  <c r="P661"/>
  <c r="BK723"/>
  <c r="J723"/>
  <c r="J118"/>
  <c r="R909"/>
  <c r="T920"/>
  <c r="P984"/>
  <c r="P983"/>
  <c r="T1102"/>
  <c r="P1222"/>
  <c i="3" r="R151"/>
  <c r="R145"/>
  <c r="R144"/>
  <c r="P174"/>
  <c r="R208"/>
  <c r="R201"/>
  <c r="T217"/>
  <c r="BK237"/>
  <c r="J237"/>
  <c r="J110"/>
  <c r="P258"/>
  <c r="P257"/>
  <c r="R296"/>
  <c r="BK404"/>
  <c r="J404"/>
  <c r="J119"/>
  <c r="P558"/>
  <c r="P720"/>
  <c r="P765"/>
  <c i="4" r="T161"/>
  <c r="T160"/>
  <c r="T142"/>
  <c r="T135"/>
  <c r="P174"/>
  <c r="P173"/>
  <c r="P192"/>
  <c r="P186"/>
  <c r="T220"/>
  <c r="BK238"/>
  <c r="J238"/>
  <c r="J111"/>
  <c r="P287"/>
  <c r="P286"/>
  <c i="5" r="BK120"/>
  <c r="J120"/>
  <c r="J98"/>
  <c i="6" r="R130"/>
  <c r="T182"/>
  <c r="T191"/>
  <c r="T198"/>
  <c r="T203"/>
  <c r="T210"/>
  <c r="T221"/>
  <c r="P226"/>
  <c i="7" r="BK129"/>
  <c r="J129"/>
  <c r="J99"/>
  <c r="BK152"/>
  <c r="J152"/>
  <c r="J100"/>
  <c i="2" r="R149"/>
  <c r="R148"/>
  <c r="R197"/>
  <c r="P294"/>
  <c r="R361"/>
  <c r="BK416"/>
  <c r="J416"/>
  <c r="J106"/>
  <c r="BK455"/>
  <c r="J455"/>
  <c r="J108"/>
  <c r="P501"/>
  <c r="P614"/>
  <c r="P628"/>
  <c r="P627"/>
  <c r="T661"/>
  <c r="R723"/>
  <c r="P909"/>
  <c r="P920"/>
  <c r="R984"/>
  <c r="R983"/>
  <c r="BK1102"/>
  <c r="J1102"/>
  <c r="J125"/>
  <c r="R1222"/>
  <c i="3" r="T151"/>
  <c r="T145"/>
  <c r="T144"/>
  <c r="BK174"/>
  <c r="J174"/>
  <c r="J101"/>
  <c r="T208"/>
  <c r="T201"/>
  <c r="R217"/>
  <c r="T237"/>
  <c r="T236"/>
  <c r="R258"/>
  <c r="R257"/>
  <c r="BK296"/>
  <c r="T404"/>
  <c r="R558"/>
  <c r="BK720"/>
  <c r="J720"/>
  <c r="J121"/>
  <c r="BK765"/>
  <c r="J765"/>
  <c r="J122"/>
  <c i="4" r="R161"/>
  <c r="R160"/>
  <c r="R142"/>
  <c r="R135"/>
  <c r="R174"/>
  <c r="R173"/>
  <c r="BK192"/>
  <c r="J192"/>
  <c r="J109"/>
  <c r="BK220"/>
  <c r="J220"/>
  <c r="J110"/>
  <c r="R238"/>
  <c r="BK287"/>
  <c r="J287"/>
  <c r="J113"/>
  <c i="5" r="P120"/>
  <c r="P119"/>
  <c r="P118"/>
  <c i="1" r="AU98"/>
  <c i="6" r="T130"/>
  <c r="P182"/>
  <c r="R191"/>
  <c r="P198"/>
  <c r="P203"/>
  <c r="P210"/>
  <c r="BK221"/>
  <c r="J221"/>
  <c r="J107"/>
  <c r="T226"/>
  <c i="7" r="P122"/>
  <c r="P129"/>
  <c r="P152"/>
  <c i="2" r="P149"/>
  <c r="P148"/>
  <c r="BK197"/>
  <c r="J197"/>
  <c r="J103"/>
  <c r="T294"/>
  <c r="T361"/>
  <c r="T416"/>
  <c r="T455"/>
  <c r="T423"/>
  <c r="R501"/>
  <c r="T614"/>
  <c r="T628"/>
  <c r="T627"/>
  <c r="R661"/>
  <c r="P723"/>
  <c r="P722"/>
  <c r="BK909"/>
  <c r="J909"/>
  <c r="J119"/>
  <c r="BK920"/>
  <c r="J920"/>
  <c r="J120"/>
  <c r="BK984"/>
  <c r="J984"/>
  <c r="J122"/>
  <c r="R1102"/>
  <c r="R1101"/>
  <c r="BK1222"/>
  <c r="J1222"/>
  <c r="J126"/>
  <c i="3" r="BK151"/>
  <c r="J151"/>
  <c r="J100"/>
  <c r="R174"/>
  <c r="P208"/>
  <c r="P201"/>
  <c r="P217"/>
  <c r="P237"/>
  <c r="P236"/>
  <c r="BK258"/>
  <c r="J258"/>
  <c r="J116"/>
  <c r="P296"/>
  <c r="R404"/>
  <c r="BK558"/>
  <c r="J558"/>
  <c r="J120"/>
  <c r="R720"/>
  <c r="R765"/>
  <c i="4" r="BK161"/>
  <c r="J161"/>
  <c r="J103"/>
  <c r="BK174"/>
  <c r="J174"/>
  <c r="J107"/>
  <c r="T192"/>
  <c r="T186"/>
  <c r="P220"/>
  <c r="T238"/>
  <c r="R287"/>
  <c r="R286"/>
  <c i="5" r="R120"/>
  <c r="R119"/>
  <c r="R118"/>
  <c i="6" r="P130"/>
  <c r="R182"/>
  <c r="P191"/>
  <c r="R198"/>
  <c r="R203"/>
  <c r="R210"/>
  <c r="P221"/>
  <c r="R226"/>
  <c i="7" r="BK122"/>
  <c r="J122"/>
  <c r="J98"/>
  <c r="R122"/>
  <c r="R129"/>
  <c r="R152"/>
  <c i="2" r="BK149"/>
  <c r="J149"/>
  <c r="J99"/>
  <c r="P197"/>
  <c r="P196"/>
  <c r="R294"/>
  <c r="BK361"/>
  <c r="J361"/>
  <c r="J105"/>
  <c r="R416"/>
  <c r="P455"/>
  <c r="P423"/>
  <c r="T501"/>
  <c r="BK614"/>
  <c r="J614"/>
  <c r="J112"/>
  <c r="BK628"/>
  <c r="BK661"/>
  <c r="J661"/>
  <c r="J116"/>
  <c r="T723"/>
  <c r="T722"/>
  <c r="T909"/>
  <c r="R920"/>
  <c r="T984"/>
  <c r="T983"/>
  <c r="P1102"/>
  <c r="P1101"/>
  <c r="T1222"/>
  <c i="3" r="P151"/>
  <c r="P145"/>
  <c r="P144"/>
  <c r="T174"/>
  <c r="BK208"/>
  <c r="J208"/>
  <c r="J107"/>
  <c r="BK217"/>
  <c r="J217"/>
  <c r="J108"/>
  <c r="R237"/>
  <c r="R236"/>
  <c r="T258"/>
  <c r="T257"/>
  <c r="T296"/>
  <c r="P404"/>
  <c r="T558"/>
  <c r="T720"/>
  <c r="T765"/>
  <c i="4" r="P161"/>
  <c r="P160"/>
  <c r="P142"/>
  <c r="P135"/>
  <c r="T174"/>
  <c r="T173"/>
  <c r="R192"/>
  <c r="R186"/>
  <c r="R220"/>
  <c r="P238"/>
  <c r="T287"/>
  <c r="T286"/>
  <c i="5" r="T120"/>
  <c r="T119"/>
  <c r="T118"/>
  <c i="6" r="BK130"/>
  <c r="J130"/>
  <c r="J98"/>
  <c r="BK182"/>
  <c r="J182"/>
  <c r="J102"/>
  <c r="BK191"/>
  <c r="J191"/>
  <c r="J103"/>
  <c r="BK198"/>
  <c r="J198"/>
  <c r="J104"/>
  <c r="BK203"/>
  <c r="J203"/>
  <c r="J105"/>
  <c r="BK210"/>
  <c r="J210"/>
  <c r="J106"/>
  <c r="R221"/>
  <c r="BK226"/>
  <c r="J226"/>
  <c r="J108"/>
  <c i="7" r="T122"/>
  <c r="T129"/>
  <c r="T152"/>
  <c i="2" r="BK181"/>
  <c r="J181"/>
  <c r="J101"/>
  <c i="3" r="BK146"/>
  <c r="J146"/>
  <c r="J99"/>
  <c r="BK191"/>
  <c r="J191"/>
  <c r="J103"/>
  <c r="BK196"/>
  <c r="J196"/>
  <c r="J104"/>
  <c r="BK776"/>
  <c r="J776"/>
  <c r="J123"/>
  <c i="4" r="BK154"/>
  <c r="J154"/>
  <c r="J101"/>
  <c r="BK303"/>
  <c r="J303"/>
  <c r="J114"/>
  <c i="2" r="BK489"/>
  <c r="J489"/>
  <c r="J109"/>
  <c i="3" r="BK251"/>
  <c r="BK250"/>
  <c r="J250"/>
  <c r="J112"/>
  <c i="2" r="BK593"/>
  <c r="J593"/>
  <c r="J111"/>
  <c r="BK1097"/>
  <c r="J1097"/>
  <c r="J123"/>
  <c i="3" r="BK247"/>
  <c r="J247"/>
  <c r="J111"/>
  <c i="4" r="BK136"/>
  <c r="BK143"/>
  <c r="J143"/>
  <c r="J100"/>
  <c r="BK169"/>
  <c r="J169"/>
  <c r="J104"/>
  <c r="BK186"/>
  <c r="J186"/>
  <c r="J108"/>
  <c i="3" r="BK202"/>
  <c r="J202"/>
  <c r="J106"/>
  <c i="6" r="BK173"/>
  <c r="J173"/>
  <c r="J99"/>
  <c r="BK176"/>
  <c r="J176"/>
  <c r="J100"/>
  <c r="BK179"/>
  <c r="J179"/>
  <c r="J101"/>
  <c i="7" r="J89"/>
  <c r="F117"/>
  <c r="BE161"/>
  <c r="E110"/>
  <c r="BE140"/>
  <c r="BE127"/>
  <c r="BE130"/>
  <c r="BE136"/>
  <c r="BE144"/>
  <c r="BE148"/>
  <c r="BE123"/>
  <c r="BE134"/>
  <c r="BE153"/>
  <c r="BE157"/>
  <c i="6" r="J89"/>
  <c r="E118"/>
  <c r="BE139"/>
  <c r="BE145"/>
  <c r="BE147"/>
  <c r="BE149"/>
  <c r="BE157"/>
  <c r="BE163"/>
  <c r="BE171"/>
  <c r="BE180"/>
  <c r="BE187"/>
  <c r="BE204"/>
  <c r="BE215"/>
  <c r="BE222"/>
  <c r="BE229"/>
  <c r="BE231"/>
  <c r="BE137"/>
  <c r="BE155"/>
  <c r="BE159"/>
  <c r="BE161"/>
  <c r="BE169"/>
  <c r="BE199"/>
  <c r="BE201"/>
  <c r="BE211"/>
  <c r="BE213"/>
  <c r="BE224"/>
  <c r="BE233"/>
  <c r="BE235"/>
  <c r="F125"/>
  <c r="BE141"/>
  <c r="BE151"/>
  <c r="BE153"/>
  <c r="BE165"/>
  <c r="BE167"/>
  <c r="BE174"/>
  <c r="BE177"/>
  <c r="BE183"/>
  <c r="BE189"/>
  <c r="BE192"/>
  <c r="BE217"/>
  <c r="BE219"/>
  <c r="BE227"/>
  <c r="BE131"/>
  <c r="BE133"/>
  <c r="BE135"/>
  <c r="BE143"/>
  <c r="BE185"/>
  <c r="BE194"/>
  <c r="BE196"/>
  <c r="BE206"/>
  <c r="BE208"/>
  <c i="4" r="J136"/>
  <c r="J98"/>
  <c i="5" r="J89"/>
  <c r="BE129"/>
  <c r="BE139"/>
  <c r="BE145"/>
  <c r="BE151"/>
  <c r="BE161"/>
  <c r="BE163"/>
  <c r="BE175"/>
  <c i="4" r="BK173"/>
  <c i="5" r="E85"/>
  <c r="F92"/>
  <c r="BE121"/>
  <c r="BE125"/>
  <c r="BE131"/>
  <c r="BE133"/>
  <c r="BE135"/>
  <c r="BE141"/>
  <c r="BE147"/>
  <c r="BE155"/>
  <c r="BE159"/>
  <c r="BE167"/>
  <c r="BE171"/>
  <c r="BE173"/>
  <c r="BE127"/>
  <c r="BE157"/>
  <c r="BE177"/>
  <c r="BE123"/>
  <c r="BE137"/>
  <c r="BE143"/>
  <c r="BE149"/>
  <c r="BE153"/>
  <c r="BE165"/>
  <c r="BE169"/>
  <c i="3" r="BK236"/>
  <c r="J236"/>
  <c r="J109"/>
  <c r="J251"/>
  <c r="J113"/>
  <c r="BK257"/>
  <c r="J257"/>
  <c r="J115"/>
  <c i="4" r="BE144"/>
  <c r="BE162"/>
  <c r="BE193"/>
  <c r="BE203"/>
  <c r="BE221"/>
  <c r="BE226"/>
  <c r="BE264"/>
  <c r="BE293"/>
  <c i="3" r="J296"/>
  <c r="J118"/>
  <c i="4" r="E85"/>
  <c r="J89"/>
  <c r="F131"/>
  <c r="BE175"/>
  <c r="BE177"/>
  <c r="BE182"/>
  <c r="BE184"/>
  <c r="BE213"/>
  <c r="BE218"/>
  <c r="BE236"/>
  <c r="BE244"/>
  <c r="BE249"/>
  <c r="BE269"/>
  <c r="BE137"/>
  <c r="BE149"/>
  <c r="BE155"/>
  <c r="BE164"/>
  <c r="BE208"/>
  <c r="BE231"/>
  <c r="BE239"/>
  <c r="BE279"/>
  <c r="BE284"/>
  <c r="BE304"/>
  <c r="BE166"/>
  <c r="BE170"/>
  <c r="BE187"/>
  <c r="BE198"/>
  <c r="BE254"/>
  <c r="BE259"/>
  <c r="BE274"/>
  <c r="BE288"/>
  <c r="BE298"/>
  <c i="2" r="BK148"/>
  <c r="BK180"/>
  <c r="J180"/>
  <c r="J100"/>
  <c r="J628"/>
  <c r="J115"/>
  <c i="3" r="E85"/>
  <c r="F92"/>
  <c r="BE175"/>
  <c r="BE183"/>
  <c r="BE192"/>
  <c r="BE231"/>
  <c r="BE268"/>
  <c r="BE284"/>
  <c r="BE302"/>
  <c r="BE324"/>
  <c r="BE345"/>
  <c r="BE360"/>
  <c r="BE376"/>
  <c r="BE405"/>
  <c r="BE415"/>
  <c r="BE469"/>
  <c r="BE474"/>
  <c r="BE527"/>
  <c r="BE532"/>
  <c r="BE615"/>
  <c r="BE620"/>
  <c r="BE670"/>
  <c r="BE672"/>
  <c r="BE691"/>
  <c r="BE737"/>
  <c r="BE744"/>
  <c r="BE766"/>
  <c r="BE777"/>
  <c r="J137"/>
  <c r="BE147"/>
  <c r="BE156"/>
  <c r="BE161"/>
  <c r="BE165"/>
  <c r="BE197"/>
  <c r="BE209"/>
  <c r="BE213"/>
  <c r="BE218"/>
  <c r="BE252"/>
  <c r="BE286"/>
  <c r="BE297"/>
  <c r="BE311"/>
  <c r="BE332"/>
  <c r="BE336"/>
  <c r="BE350"/>
  <c r="BE355"/>
  <c r="BE370"/>
  <c r="BE381"/>
  <c r="BE388"/>
  <c r="BE402"/>
  <c r="BE410"/>
  <c r="BE425"/>
  <c r="BE433"/>
  <c r="BE494"/>
  <c r="BE503"/>
  <c r="BE522"/>
  <c r="BE549"/>
  <c r="BE556"/>
  <c r="BE559"/>
  <c r="BE564"/>
  <c r="BE569"/>
  <c r="BE586"/>
  <c r="BE598"/>
  <c r="BE627"/>
  <c r="BE632"/>
  <c r="BE679"/>
  <c r="BE684"/>
  <c r="BE721"/>
  <c r="BE723"/>
  <c r="BE742"/>
  <c r="BE152"/>
  <c r="BE179"/>
  <c r="BE187"/>
  <c r="BE203"/>
  <c r="BE222"/>
  <c r="BE238"/>
  <c r="BE248"/>
  <c r="BE276"/>
  <c r="BE293"/>
  <c r="BE307"/>
  <c r="BE316"/>
  <c r="BE320"/>
  <c r="BE328"/>
  <c r="BE340"/>
  <c r="BE365"/>
  <c r="BE393"/>
  <c r="BE420"/>
  <c r="BE429"/>
  <c r="BE452"/>
  <c r="BE461"/>
  <c r="BE479"/>
  <c r="BE517"/>
  <c r="BE537"/>
  <c r="BE542"/>
  <c r="BE576"/>
  <c r="BE591"/>
  <c r="BE596"/>
  <c r="BE603"/>
  <c r="BE608"/>
  <c r="BE637"/>
  <c r="BE651"/>
  <c r="BE689"/>
  <c r="BE697"/>
  <c r="BE699"/>
  <c r="BE704"/>
  <c r="BE718"/>
  <c r="BE728"/>
  <c r="BE735"/>
  <c r="BE170"/>
  <c r="BE226"/>
  <c r="BE240"/>
  <c r="BE242"/>
  <c r="BE245"/>
  <c r="BE259"/>
  <c r="BE261"/>
  <c r="BE438"/>
  <c r="BE486"/>
  <c r="BE512"/>
  <c r="BE571"/>
  <c r="BE581"/>
  <c r="BE610"/>
  <c r="BE622"/>
  <c r="BE642"/>
  <c r="BE644"/>
  <c r="BE658"/>
  <c r="BE664"/>
  <c r="BE677"/>
  <c r="BE710"/>
  <c r="BE712"/>
  <c r="BE716"/>
  <c r="BE730"/>
  <c r="BE749"/>
  <c r="BE751"/>
  <c r="BE756"/>
  <c r="BE763"/>
  <c r="BE771"/>
  <c i="2" r="J140"/>
  <c r="F143"/>
  <c r="BE150"/>
  <c r="BE174"/>
  <c r="BE234"/>
  <c r="BE242"/>
  <c r="BE268"/>
  <c r="BE297"/>
  <c r="BE320"/>
  <c r="BE330"/>
  <c r="BE337"/>
  <c r="BE344"/>
  <c r="BE349"/>
  <c r="BE356"/>
  <c r="BE417"/>
  <c r="BE456"/>
  <c r="BE464"/>
  <c r="BE469"/>
  <c r="BE527"/>
  <c r="BE622"/>
  <c r="BE624"/>
  <c r="BE640"/>
  <c r="BE652"/>
  <c r="BE697"/>
  <c r="BE724"/>
  <c r="BE730"/>
  <c r="BE789"/>
  <c r="BE802"/>
  <c r="BE823"/>
  <c r="BE878"/>
  <c r="BE910"/>
  <c r="BE914"/>
  <c r="BE968"/>
  <c r="BE979"/>
  <c r="BE1026"/>
  <c r="BE1038"/>
  <c r="BE1040"/>
  <c r="BE1051"/>
  <c r="BE1053"/>
  <c r="BE1065"/>
  <c r="BE1080"/>
  <c r="BE1095"/>
  <c r="BE1130"/>
  <c r="BE1143"/>
  <c r="BE1169"/>
  <c r="BE1183"/>
  <c r="E85"/>
  <c r="BE182"/>
  <c r="BE189"/>
  <c r="BE212"/>
  <c r="BE219"/>
  <c r="BE227"/>
  <c r="BE250"/>
  <c r="BE252"/>
  <c r="BE262"/>
  <c r="BE280"/>
  <c r="BE295"/>
  <c r="BE307"/>
  <c r="BE313"/>
  <c r="BE399"/>
  <c r="BE437"/>
  <c r="BE441"/>
  <c r="BE445"/>
  <c r="BE450"/>
  <c r="BE508"/>
  <c r="BE553"/>
  <c r="BE563"/>
  <c r="BE587"/>
  <c r="BE608"/>
  <c r="BE681"/>
  <c r="BE683"/>
  <c r="BE695"/>
  <c r="BE737"/>
  <c r="BE743"/>
  <c r="BE769"/>
  <c r="BE833"/>
  <c r="BE843"/>
  <c r="BE849"/>
  <c r="BE851"/>
  <c r="BE864"/>
  <c r="BE871"/>
  <c r="BE880"/>
  <c r="BE903"/>
  <c r="BE907"/>
  <c r="BE918"/>
  <c r="BE947"/>
  <c r="BE960"/>
  <c r="BE962"/>
  <c r="BE966"/>
  <c r="BE975"/>
  <c r="BE1033"/>
  <c r="BE1110"/>
  <c r="BE1132"/>
  <c r="BE1147"/>
  <c r="BE1158"/>
  <c r="BE156"/>
  <c r="BE168"/>
  <c r="BE287"/>
  <c r="BE362"/>
  <c r="BE387"/>
  <c r="BE490"/>
  <c r="BE514"/>
  <c r="BE519"/>
  <c r="BE538"/>
  <c r="BE544"/>
  <c r="BE615"/>
  <c r="BE638"/>
  <c r="BE672"/>
  <c r="BE756"/>
  <c r="BE837"/>
  <c r="BE841"/>
  <c r="BE858"/>
  <c r="BE892"/>
  <c r="BE927"/>
  <c r="BE935"/>
  <c r="BE940"/>
  <c r="BE942"/>
  <c r="BE949"/>
  <c r="BE955"/>
  <c r="BE985"/>
  <c r="BE1002"/>
  <c r="BE1014"/>
  <c r="BE1058"/>
  <c r="BE162"/>
  <c r="BE198"/>
  <c r="BE205"/>
  <c r="BE225"/>
  <c r="BE240"/>
  <c r="BE260"/>
  <c r="BE318"/>
  <c r="BE374"/>
  <c r="BE404"/>
  <c r="BE419"/>
  <c r="BE424"/>
  <c r="BE430"/>
  <c r="BE461"/>
  <c r="BE502"/>
  <c r="BE594"/>
  <c r="BE599"/>
  <c r="BE617"/>
  <c r="BE619"/>
  <c r="BE629"/>
  <c r="BE635"/>
  <c r="BE647"/>
  <c r="BE656"/>
  <c r="BE659"/>
  <c r="BE662"/>
  <c r="BE710"/>
  <c r="BE720"/>
  <c r="BE732"/>
  <c r="BE776"/>
  <c r="BE783"/>
  <c r="BE796"/>
  <c r="BE809"/>
  <c r="BE816"/>
  <c r="BE921"/>
  <c r="BE931"/>
  <c r="BE933"/>
  <c r="BE953"/>
  <c r="BE973"/>
  <c r="BE989"/>
  <c r="BE1098"/>
  <c r="BE1103"/>
  <c r="BE1120"/>
  <c r="BE1196"/>
  <c r="BE1203"/>
  <c r="BE1210"/>
  <c r="BE1220"/>
  <c r="BE1223"/>
  <c r="BE1249"/>
  <c r="BE1254"/>
  <c r="BE1264"/>
  <c r="F34"/>
  <c i="1" r="BA95"/>
  <c i="3" r="F36"/>
  <c i="1" r="BC96"/>
  <c i="3" r="F34"/>
  <c i="1" r="BA96"/>
  <c i="4" r="F34"/>
  <c i="1" r="BA97"/>
  <c i="5" r="J34"/>
  <c i="1" r="AW98"/>
  <c i="5" r="F37"/>
  <c i="1" r="BD98"/>
  <c i="6" r="F36"/>
  <c i="1" r="BC99"/>
  <c i="7" r="F36"/>
  <c i="1" r="BC100"/>
  <c i="7" r="F34"/>
  <c i="1" r="BA100"/>
  <c i="2" r="F35"/>
  <c i="1" r="BB95"/>
  <c i="2" r="F36"/>
  <c i="1" r="BC95"/>
  <c i="4" r="J34"/>
  <c i="1" r="AW97"/>
  <c i="4" r="F35"/>
  <c i="1" r="BB97"/>
  <c i="5" r="F35"/>
  <c i="1" r="BB98"/>
  <c i="6" r="F34"/>
  <c i="1" r="BA99"/>
  <c i="6" r="F37"/>
  <c i="1" r="BD99"/>
  <c i="2" r="J34"/>
  <c i="1" r="AW95"/>
  <c i="3" r="J34"/>
  <c i="1" r="AW96"/>
  <c i="3" r="F37"/>
  <c i="1" r="BD96"/>
  <c i="5" r="F34"/>
  <c i="1" r="BA98"/>
  <c i="6" r="J34"/>
  <c i="1" r="AW99"/>
  <c i="7" r="J34"/>
  <c i="1" r="AW100"/>
  <c i="7" r="F37"/>
  <c i="1" r="BD100"/>
  <c i="2" r="F37"/>
  <c i="1" r="BD95"/>
  <c i="3" r="F35"/>
  <c i="1" r="BB96"/>
  <c i="4" r="F37"/>
  <c i="1" r="BD97"/>
  <c i="4" r="F36"/>
  <c i="1" r="BC97"/>
  <c i="5" r="F36"/>
  <c i="1" r="BC98"/>
  <c i="6" r="F35"/>
  <c i="1" r="BB99"/>
  <c i="7" r="F35"/>
  <c i="1" r="BB100"/>
  <c i="2" l="1" r="P626"/>
  <c r="T1101"/>
  <c i="6" r="P129"/>
  <c r="P128"/>
  <c i="1" r="AU99"/>
  <c i="3" r="P295"/>
  <c i="2" r="T626"/>
  <c i="6" r="T129"/>
  <c r="T128"/>
  <c i="2" r="BK627"/>
  <c r="J627"/>
  <c r="J114"/>
  <c r="P147"/>
  <c i="7" r="P121"/>
  <c r="P120"/>
  <c i="1" r="AU100"/>
  <c i="4" r="R172"/>
  <c r="R134"/>
  <c r="P172"/>
  <c r="P134"/>
  <c i="1" r="AU97"/>
  <c i="3" r="R295"/>
  <c r="R256"/>
  <c r="R143"/>
  <c i="2" r="R627"/>
  <c r="T196"/>
  <c r="T147"/>
  <c r="T146"/>
  <c i="7" r="T121"/>
  <c r="T120"/>
  <c i="4" r="T172"/>
  <c r="T134"/>
  <c i="3" r="T295"/>
  <c r="T256"/>
  <c r="T143"/>
  <c i="7" r="R121"/>
  <c r="R120"/>
  <c i="3" r="BK295"/>
  <c r="J295"/>
  <c r="J117"/>
  <c i="2" r="R722"/>
  <c r="R196"/>
  <c r="R147"/>
  <c i="6" r="R129"/>
  <c r="R128"/>
  <c i="3" r="P256"/>
  <c r="P143"/>
  <c i="1" r="AU96"/>
  <c i="2" r="BK423"/>
  <c r="J423"/>
  <c r="J107"/>
  <c r="BK196"/>
  <c r="J196"/>
  <c r="J102"/>
  <c r="BK1101"/>
  <c r="J1101"/>
  <c r="J124"/>
  <c i="3" r="BK190"/>
  <c r="J190"/>
  <c r="J102"/>
  <c i="4" r="BK160"/>
  <c r="J160"/>
  <c r="J102"/>
  <c i="5" r="BK119"/>
  <c r="J119"/>
  <c r="J97"/>
  <c i="6" r="BK129"/>
  <c r="J129"/>
  <c r="J97"/>
  <c i="2" r="BK983"/>
  <c r="J983"/>
  <c r="J121"/>
  <c r="BK722"/>
  <c r="J722"/>
  <c r="J117"/>
  <c i="3" r="BK145"/>
  <c r="J145"/>
  <c r="J98"/>
  <c i="4" r="BK286"/>
  <c r="J286"/>
  <c r="J112"/>
  <c i="7" r="BK121"/>
  <c r="J121"/>
  <c r="J97"/>
  <c i="4" r="J173"/>
  <c r="J106"/>
  <c i="3" r="BK201"/>
  <c r="BK144"/>
  <c r="J144"/>
  <c r="J97"/>
  <c r="BK256"/>
  <c r="J256"/>
  <c r="J114"/>
  <c i="2" r="J148"/>
  <c r="J98"/>
  <c i="3" r="F33"/>
  <c i="1" r="AZ96"/>
  <c i="4" r="F33"/>
  <c i="1" r="AZ97"/>
  <c i="5" r="F33"/>
  <c i="1" r="AZ98"/>
  <c i="6" r="F33"/>
  <c i="1" r="AZ99"/>
  <c i="7" r="J33"/>
  <c i="1" r="AV100"/>
  <c r="AT100"/>
  <c r="BA94"/>
  <c r="W30"/>
  <c i="2" r="J33"/>
  <c i="1" r="AV95"/>
  <c r="AT95"/>
  <c i="2" r="F33"/>
  <c i="1" r="AZ95"/>
  <c r="BC94"/>
  <c r="W32"/>
  <c i="3" r="J33"/>
  <c i="1" r="AV96"/>
  <c r="AT96"/>
  <c i="4" r="J33"/>
  <c i="1" r="AV97"/>
  <c r="AT97"/>
  <c i="5" r="J33"/>
  <c i="1" r="AV98"/>
  <c r="AT98"/>
  <c i="6" r="J33"/>
  <c i="1" r="AV99"/>
  <c r="AT99"/>
  <c r="BD94"/>
  <c r="W33"/>
  <c r="BB94"/>
  <c r="W31"/>
  <c i="7" r="F33"/>
  <c i="1" r="AZ100"/>
  <c i="2" l="1" r="R626"/>
  <c r="R146"/>
  <c r="P146"/>
  <c i="1" r="AU95"/>
  <c i="7" r="BK120"/>
  <c r="J120"/>
  <c r="J96"/>
  <c i="6" r="BK128"/>
  <c r="J128"/>
  <c i="4" r="BK142"/>
  <c r="J142"/>
  <c r="J99"/>
  <c r="BK172"/>
  <c r="J172"/>
  <c r="J105"/>
  <c i="2" r="BK626"/>
  <c r="J626"/>
  <c r="J113"/>
  <c r="BK147"/>
  <c r="J147"/>
  <c r="J97"/>
  <c i="5" r="BK118"/>
  <c r="J118"/>
  <c i="3" r="J201"/>
  <c r="J105"/>
  <c r="BK143"/>
  <c r="J143"/>
  <c i="1" r="AU94"/>
  <c i="5" r="J30"/>
  <c i="1" r="AG98"/>
  <c i="3" r="J30"/>
  <c i="1" r="AG96"/>
  <c r="AN96"/>
  <c r="AZ94"/>
  <c r="W29"/>
  <c r="AW94"/>
  <c r="AK30"/>
  <c i="6" r="J30"/>
  <c i="1" r="AG99"/>
  <c r="AX94"/>
  <c r="AY94"/>
  <c i="5" l="1" r="J39"/>
  <c i="6" r="J39"/>
  <c i="2" r="BK146"/>
  <c r="J146"/>
  <c r="J96"/>
  <c i="4" r="BK135"/>
  <c r="J135"/>
  <c r="J97"/>
  <c i="5" r="J96"/>
  <c i="6" r="J96"/>
  <c i="3" r="J39"/>
  <c r="J96"/>
  <c i="1" r="AN98"/>
  <c r="AN99"/>
  <c i="7" r="J30"/>
  <c i="1" r="AG100"/>
  <c r="AV94"/>
  <c r="AK29"/>
  <c i="4" l="1" r="BK134"/>
  <c r="J134"/>
  <c r="J96"/>
  <c i="7" r="J39"/>
  <c i="1" r="AN100"/>
  <c i="2" r="J30"/>
  <c i="1" r="AG95"/>
  <c r="AN95"/>
  <c r="AT94"/>
  <c i="2" l="1" r="J39"/>
  <c i="4" r="J30"/>
  <c i="1" r="AG97"/>
  <c r="AN97"/>
  <c i="4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<sst xmlns="http://schemas.openxmlformats.org/spreadsheetml/2006/main">
  <si>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</si>
  <si>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</si>
  <si>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</si>
  <si>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</si>
  <si>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</si>
  <si>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{4b3cafee-732e-4060-9016-bd396de9a09f}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</si>
  <si>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</si>
  <si>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</si>
  <si>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</si>
  <si>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</si>
  <si>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</si>
  <si>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</si>
  <si>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</si>
  <si>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</si>
  <si>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24-38-I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</si>
  <si>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</si>
  <si>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</si>
  <si>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SPŠT - oprava sociálních zařízení a stavební úpravy v budově A</t>
  </si>
  <si>
    <t>KSO:</t>
  </si>
  <si>
    <t>CC-CZ:</t>
  </si>
  <si>
    <t>Místo:</t>
  </si>
  <si>
    <t>Třebíč, Manželů Curieových 734</t>
  </si>
  <si>
    <t>Datum:</t>
  </si>
  <si>
    <t>16. 12. 2024</t>
  </si>
  <si>
    <t>Zadavatel:</t>
  </si>
  <si>
    <t>IČ:</t>
  </si>
  <si>
    <t>66610702</t>
  </si>
  <si>
    <t>Střední průmyslová škola Třebíč</t>
  </si>
  <si>
    <t>DIČ:</t>
  </si>
  <si>
    <t>Uchazeč:</t>
  </si>
  <si>
    <t>Vyplň údaj</t>
  </si>
  <si>
    <t>Projektant:</t>
  </si>
  <si>
    <t>06997325</t>
  </si>
  <si>
    <t>Ing. Radovan Vejvoda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</si>
  <si>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</si>
  <si>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</si>
  <si>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</si>
  <si>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</si>
  <si>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</si>
  <si>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</si>
  <si>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</si>
  <si>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</si>
  <si>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</si>
  <si>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</si>
  <si>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</si>
  <si>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</si>
  <si>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</si>
  <si>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</si>
  <si>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</si>
  <si>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</si>
  <si>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</si>
  <si>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</si>
  <si>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</si>
  <si>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</si>
  <si>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</si>
  <si>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</si>
  <si>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</si>
  <si>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</si>
  <si>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</si>
  <si>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</si>
  <si>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</si>
  <si>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</si>
  <si>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</si>
  <si>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</si>
  <si>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</si>
  <si>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</si>
  <si>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</si>
  <si>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</si>
  <si>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</si>
  <si>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</si>
  <si>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</si>
  <si>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</si>
  <si>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</si>
  <si>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</si>
  <si>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</si>
  <si>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</si>
  <si>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</si>
  <si>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</si>
  <si>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</si>
  <si>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</si>
  <si>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</si>
  <si>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</si>
  <si>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D1.1</t>
  </si>
  <si>
    <t>Architektonické a stavební řešení</t>
  </si>
  <si>
    <t>STA</t>
  </si>
  <si>
    <t>1</t>
  </si>
  <si>
    <t>{9280067d-6395-4981-b5f2-6bd03d0aaa50}</t>
  </si>
  <si>
    <t>2</t>
  </si>
  <si>
    <t>D1.4.1</t>
  </si>
  <si>
    <t>Zdravotně technické instalace</t>
  </si>
  <si>
    <t>{ee75387f-306c-436c-9a5f-cb737552c7cd}</t>
  </si>
  <si>
    <t>D1.4.2</t>
  </si>
  <si>
    <t>Vytápění</t>
  </si>
  <si>
    <t>{079e58b4-bbdc-4016-bf2a-56b3e8775a08}</t>
  </si>
  <si>
    <t>D1.4.3</t>
  </si>
  <si>
    <t>Vzduchotechnika</t>
  </si>
  <si>
    <t>{9bf44462-03b8-4330-b890-fa7c382e3875}</t>
  </si>
  <si>
    <t>D1.4.4</t>
  </si>
  <si>
    <t>Silnoproudá elektrotechnika</t>
  </si>
  <si>
    <t>{328164cd-51e4-4e85-8cf6-b69e67aa48e2}</t>
  </si>
  <si>
    <t>VON</t>
  </si>
  <si>
    <t>Vedlejší a ostatní náklady</t>
  </si>
  <si>
    <t>{ae09fd42-2c17-4944-abce-5f725b391144}</t>
  </si>
  <si>
    <t>KRYCÍ LIST SOUPISU PRACÍ</t>
  </si>
  <si>
    <t>Objekt:</t>
  </si>
  <si>
    <t>D1.1 - Architektonické a stavební řešení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</si>
  <si>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</si>
  <si>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</si>
  <si>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</si>
  <si>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</si>
  <si>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</si>
  <si>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</si>
  <si>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</si>
  <si>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  34 - Stěny a příčky</t>
  </si>
  <si>
    <t xml:space="preserve">    4 - Vodorovné konstrukce</t>
  </si>
  <si>
    <t xml:space="preserve">      41 - Stropy a stropní konstrukce pozemních staveb</t>
  </si>
  <si>
    <t xml:space="preserve">    6 - Úpravy povrchů, podlahy a osazování výplní</t>
  </si>
  <si>
    <t xml:space="preserve">      61 - Úprava povrchů vnitřních</t>
  </si>
  <si>
    <t xml:space="preserve">      62 - Úprava povrchů vnějších</t>
  </si>
  <si>
    <t xml:space="preserve">      63 - Podlahy a podlahové konstrukce</t>
  </si>
  <si>
    <t xml:space="preserve">      64 - Osazování výplní otvorů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</si>
  <si>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</si>
  <si>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</si>
  <si>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</si>
  <si>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</si>
  <si>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  97 - Prorážení otvorů a ostatní bourací práce</t>
  </si>
  <si>
    <t xml:space="preserve">      99 -  Přesuny hmot a sutí</t>
  </si>
  <si>
    <t>PSV - Práce a dodávky PSV</t>
  </si>
  <si>
    <t xml:space="preserve">    71 - Izolace</t>
  </si>
  <si>
    <t xml:space="preserve">      711 - Izolace proti vodě, vlhkosti a plynům</t>
  </si>
  <si>
    <t xml:space="preserve">      713 - Izolace tepelné</t>
  </si>
  <si>
    <t xml:space="preserve">    76 - Konstrukce PSV</t>
  </si>
  <si>
    <t xml:space="preserve">      763 - Konstrukce suché výstavby</t>
  </si>
  <si>
    <t xml:space="preserve">      764 - Konstrukce klempířské</t>
  </si>
  <si>
    <t xml:space="preserve">      766 - Konstrukce truhlářské</t>
  </si>
  <si>
    <t xml:space="preserve">    770 - Podlahy</t>
  </si>
  <si>
    <t xml:space="preserve">      771 - Podlahy z dlaždic</t>
  </si>
  <si>
    <t xml:space="preserve">      776 - Podlahy povlakové</t>
  </si>
  <si>
    <t xml:space="preserve">    780 - Dokončovací práce</t>
  </si>
  <si>
    <t xml:space="preserve">      781 - Dokončovací práce - obklady</t>
  </si>
  <si>
    <t xml:space="preserve">  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</si>
  <si>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</si>
  <si>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</si>
  <si>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</si>
  <si>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</si>
  <si>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</si>
  <si>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</si>
  <si>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</si>
  <si>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</si>
  <si>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</si>
  <si>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</si>
  <si>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</si>
  <si>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</si>
  <si>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</si>
  <si>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</si>
  <si>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</si>
  <si>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</si>
  <si>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</si>
  <si>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</si>
  <si>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34</t>
  </si>
  <si>
    <t>Stěny a příčky</t>
  </si>
  <si>
    <t>K</t>
  </si>
  <si>
    <t>317142432</t>
  </si>
  <si>
    <t>Překlad nenosný pórobetonový š 125 mm v do 250 mm na tenkovrstvou maltu dl přes 1000 do 1250 mm</t>
  </si>
  <si>
    <t>kus</t>
  </si>
  <si>
    <t>CS ÚRS 2024 02</t>
  </si>
  <si>
    <t>4</t>
  </si>
  <si>
    <t>1131181309</t>
  </si>
  <si>
    <t>PP</t>
  </si>
  <si>
    <t>Překlady nenosné z pórobetonu osazené do tenkého maltového lože, výšky do 250 mm, šířky překladu 125 mm, délky překladu přes 1000 do 1250 mm</t>
  </si>
  <si>
    <t>VV</t>
  </si>
  <si>
    <t>"1.NP"3</t>
  </si>
  <si>
    <t>"2.NP"3</t>
  </si>
  <si>
    <t>"3.NP"3</t>
  </si>
  <si>
    <t>Součet</t>
  </si>
  <si>
    <t>342272235</t>
  </si>
  <si>
    <t>Příčka z pórobetonových hladkých tvárnic na tenkovrstvou maltu tl 125 mm</t>
  </si>
  <si>
    <t>m2</t>
  </si>
  <si>
    <t>1950957996</t>
  </si>
  <si>
    <t>Příčky z pórobetonových tvárnic hladkých na tenké maltové lože objemová hmotnost do 500 kg/m3, tloušťka příčky 125 mm</t>
  </si>
  <si>
    <t>"1.NP"5,6*3,45-(0,8*1,97)*3</t>
  </si>
  <si>
    <t>"2.NP"5,6*3,45-(0,8*1,97)*3</t>
  </si>
  <si>
    <t>"3.NP"5,6*3,45-(0,8*1,97)*3</t>
  </si>
  <si>
    <t>342291111</t>
  </si>
  <si>
    <t>Ukotvení příček montážní polyuretanovou pěnou tl příčky do 100 mm</t>
  </si>
  <si>
    <t>m</t>
  </si>
  <si>
    <t>-1582773031</t>
  </si>
  <si>
    <t>Ukotvení příček polyuretanovou pěnou, tl. příčky do 100 mm</t>
  </si>
  <si>
    <t>"1.NP"5,6</t>
  </si>
  <si>
    <t>"2.NP"5,6</t>
  </si>
  <si>
    <t>"3.NP"5,6</t>
  </si>
  <si>
    <t>342291131</t>
  </si>
  <si>
    <t>Ukotvení příček k betonovým konstrukcím plochými kotvami</t>
  </si>
  <si>
    <t>-2051279696</t>
  </si>
  <si>
    <t>Ukotvení příček plochými kotvami, do konstrukce betonové</t>
  </si>
  <si>
    <t>"1.NP"3,45*2</t>
  </si>
  <si>
    <t>"2.NP"3,45*2</t>
  </si>
  <si>
    <t>"3.NP"3,45*2</t>
  </si>
  <si>
    <t>5</t>
  </si>
  <si>
    <t>346971122</t>
  </si>
  <si>
    <t>Izolace pod příčky proti šíření zvuku jednoduchá z MC a lepenky š do 200 mm</t>
  </si>
  <si>
    <t>420693232</t>
  </si>
  <si>
    <t>Izolace proti šíření zvuku prováděná současně při zdění z lepenky asfaltové hadrové pod příčky jednoduchá, složená z 10 mm tl. vrstvy malty MC 5, lepenky nepískované a 10 mm vrstvy téže malty, v pruzích š. přes 100 do 200 mm</t>
  </si>
  <si>
    <t>Vodorovné konstrukce</t>
  </si>
  <si>
    <t>41</t>
  </si>
  <si>
    <t>Stropy a stropní konstrukce pozemních staveb</t>
  </si>
  <si>
    <t>6</t>
  </si>
  <si>
    <t>411362021</t>
  </si>
  <si>
    <t>Výztuž stropů svařovanými sítěmi Kari</t>
  </si>
  <si>
    <t>t</t>
  </si>
  <si>
    <t>1982091052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</si>
  <si>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 drátů typu KARI</t>
  </si>
  <si>
    <t>"Zabetonová stávajícíh stropních prostupů"</t>
  </si>
  <si>
    <t>"1.NP"0,005</t>
  </si>
  <si>
    <t>"2.NP"0,005</t>
  </si>
  <si>
    <t>"3.NP"0,005</t>
  </si>
  <si>
    <t>7</t>
  </si>
  <si>
    <t>411388621</t>
  </si>
  <si>
    <t>Zabetonování otvorů tl do 150 mm ze suchých směsí pl do 0,25 m2 ve stropech</t>
  </si>
  <si>
    <t>-1771120102</t>
  </si>
  <si>
    <t>Zabetonování otvorů ve stropech nebo v klenbách včetně lešení, bednění, odbednění a výztuže (materiál v ceně) ze suchých směsí, tl. do 150 mm ve stropech železobetonových, tvárnicových a prefabrikovaných plochy do 0,25 m2</t>
  </si>
  <si>
    <t>"1.NP"4</t>
  </si>
  <si>
    <t>"2.NP"4</t>
  </si>
  <si>
    <t>"3.NP"4</t>
  </si>
  <si>
    <t>Úpravy povrchů, podlahy a osazování výplní</t>
  </si>
  <si>
    <t>61</t>
  </si>
  <si>
    <t>Úprava povrchů vnitřních</t>
  </si>
  <si>
    <t>8</t>
  </si>
  <si>
    <t>612121112.K01</t>
  </si>
  <si>
    <t>Zatření spár stěrkovou hmotou vnitřních stěn z pórobetonových tvárnic</t>
  </si>
  <si>
    <t>-1282424653</t>
  </si>
  <si>
    <t>Zatření spár vnitřních povrchů stěrkovou hmotou, ploch z pórobetonových tvárnic stěn</t>
  </si>
  <si>
    <t>43,776*2 'Přepočtené koeficientem množství</t>
  </si>
  <si>
    <t>9</t>
  </si>
  <si>
    <t>612131101</t>
  </si>
  <si>
    <t>Cementový postřik vnitřních stěn nanášený celoplošně ručně</t>
  </si>
  <si>
    <t>-2120383262</t>
  </si>
  <si>
    <t>Podkladní a spojovací vrstva vnitřních omítaných ploch cementový postřik nanášený ručně celoplošně stěn</t>
  </si>
  <si>
    <t>"omítky původní zdivo"</t>
  </si>
  <si>
    <t>"1.NP"(2+0,8*2+0,7*2+5,6+0,7+0,25+5,6+0,25+0,3)*3,45-2,4*2,4*2</t>
  </si>
  <si>
    <t>"2.NP"(2+0,8*2+0,7*2+5,6+0,7+0,25+5,6+0,25+0,3)*3,45-2,4*2,4*2</t>
  </si>
  <si>
    <t>"3.NP"(2+0,8*2+0,7*2+5,6+0,7+0,25+5,6+0,25+0,3)*3,45-2,4*2,4*2</t>
  </si>
  <si>
    <t>10</t>
  </si>
  <si>
    <t>612135001.K01</t>
  </si>
  <si>
    <t>Vyrovnání podkladu vnitřních stěn maltou vápenocementovou tl do 10 mm</t>
  </si>
  <si>
    <t>-1258378338</t>
  </si>
  <si>
    <t>Vyrovnání nerovností podkladu vnitřních omítaných ploch maltou, tl. do 10 mm vápenocementovou stěn</t>
  </si>
  <si>
    <t>11</t>
  </si>
  <si>
    <t>612135011.K01</t>
  </si>
  <si>
    <t>Vyrovnání podkladu vnitřních stěn omítkou s výztužnými vlákny tl do 2 mm</t>
  </si>
  <si>
    <t>797427815</t>
  </si>
  <si>
    <t>Vyrovnání nerovností podkladu vnitřních omítaných ploch MV omítkou
Vápenocementová štuková a jednovrstvá omítka s doplňkovými vlastnostmi (např. Salith MHF P3). Obsah speciálního vlákna tvoří po vytvrzení omítky celoplošnou armovací vrstvu s vysokými pevnostními parametry a se zachováním výborné propustnosti par. Lze použít do vlhkých provozů. Strojní i ruční zpracování. Spotřeba při tloušťce 2 mm: 2,7 kg/m2.</t>
  </si>
  <si>
    <t>612135095.K01</t>
  </si>
  <si>
    <t>Příplatek k vyrovnání vnitřních stěn s výztužnými vlákny za každý dalších 1 mm tl</t>
  </si>
  <si>
    <t>-556745901</t>
  </si>
  <si>
    <t>13</t>
  </si>
  <si>
    <t>612135091.K01</t>
  </si>
  <si>
    <t>Příplatek k vyrovnání vnitřních stěn maltou vápenocementovou za každých dalších 5 mm tl</t>
  </si>
  <si>
    <t>-1070651395</t>
  </si>
  <si>
    <t xml:space="preserve">Vyrovnání nerovností podkladu vnitřních omítaných ploch  Příplatek k ceně za každých dalších 5 mm tloušťky podkladní vrstvy přes 10 mm maltou vápenocementovou stěn. Vápenocementová jádrová omítka - ruční (např. SALITH VC)</t>
  </si>
  <si>
    <t>14</t>
  </si>
  <si>
    <t>612135101</t>
  </si>
  <si>
    <t>Hrubá výplň rýh ve stěnách maltou jakékoli šířky rýhy</t>
  </si>
  <si>
    <t>-1024668446</t>
  </si>
  <si>
    <t>Hrubá výplň rýh maltou jakékoli šířky rýhy ve stěnách</t>
  </si>
  <si>
    <t>"1.NP"25*0,15</t>
  </si>
  <si>
    <t>"2.NP"25*0,15</t>
  </si>
  <si>
    <t>"3.NP"25*0,15</t>
  </si>
  <si>
    <t>15</t>
  </si>
  <si>
    <t>612143003.K01</t>
  </si>
  <si>
    <t>Montáž omítkových plastových nebo pozinkovaných rohových profilů</t>
  </si>
  <si>
    <t>-715960660</t>
  </si>
  <si>
    <t>Montáž omítkových profilů plastových nebo pozinkovaných, upevněných vtlačením do podkladní vrstvy nebo přibitím rohových s tkaninou</t>
  </si>
  <si>
    <t>16</t>
  </si>
  <si>
    <t>M</t>
  </si>
  <si>
    <t>622204.1</t>
  </si>
  <si>
    <t>profil systémový pro vnitřní tenkovrstvé omítky tl. 3mm, ocelový galvanicky pozinkovaný</t>
  </si>
  <si>
    <t>-1190855670</t>
  </si>
  <si>
    <t>Rohový profil s malou kulatou hlavou (3 mm) je určen pro vytvoření rohů vnitřních tenkovrstvých omítek o tloušťce 3 mm. Je vhodný pro stěny z pórobetonu. Zpevňuje roh a zároveň vytváří opěrnou hranu pro přesné omítání v ploše. Materiál: ocelový galvanicky pozinkovaný plech (tahokov), délka větve 24 mm. Balení: 50 ks/svazek, délky 2,5 m a 3 m (viz tabulka).</t>
  </si>
  <si>
    <t>"omítkové rohy"</t>
  </si>
  <si>
    <t>"1.NP"(2,4+0,9*2)*2+0,9*3</t>
  </si>
  <si>
    <t>"2.NP"(2,4+0,9*2)*2+0,9*3</t>
  </si>
  <si>
    <t>"3.NP"(2,4+0,9*2)*2+0,9*3</t>
  </si>
  <si>
    <t>33,3*1,05 'Přepočtené koeficientem množství</t>
  </si>
  <si>
    <t>17</t>
  </si>
  <si>
    <t>612143004</t>
  </si>
  <si>
    <t>Montáž omítkových samolepících začišťovacích profilů (APU lišt)</t>
  </si>
  <si>
    <t>-1377793643</t>
  </si>
  <si>
    <t>Montáž omítkových profilů plastových nebo pozinkovaných, upevněných vtlačením do podkladní vrstvy nebo přibitím začišťovacích samolepících (APU lišty)</t>
  </si>
  <si>
    <t>18</t>
  </si>
  <si>
    <t>622202</t>
  </si>
  <si>
    <t>profil systémový pro KZS s integrovanou tkaninou se skelných vláken - připojovací 6mm 2D s lepící páskou a měkým praporkem, OZN: C1</t>
  </si>
  <si>
    <t>128</t>
  </si>
  <si>
    <t>1826905540</t>
  </si>
  <si>
    <t>lišta okenní začišťovací 2D 6 mm s krycí lamelou a sklovláknitou výztužnou tkaninou pro spojení dilatujicí ve 2 směrech mezi rámem okna nebo dveří a omítkou v kontaktním zateplovacím
systému – ETICS</t>
  </si>
  <si>
    <t>"Původní zdivao"</t>
  </si>
  <si>
    <t>"1.NP"0,9*2*2</t>
  </si>
  <si>
    <t>"2.NP"0,9*2*2</t>
  </si>
  <si>
    <t>"3.NP"0,9*2*2</t>
  </si>
  <si>
    <t>10,8*1,05 'Přepočtené koeficientem množství</t>
  </si>
  <si>
    <t>19</t>
  </si>
  <si>
    <t>612143004.1</t>
  </si>
  <si>
    <t>-1947621523</t>
  </si>
  <si>
    <t>20</t>
  </si>
  <si>
    <t>622202.1</t>
  </si>
  <si>
    <t>profil systémový pro KZS s integrovanou tkaninou se skelných vláken - připojovací 6mm 2D s lepící páskou a měkým praporkem,</t>
  </si>
  <si>
    <t>1283611197</t>
  </si>
  <si>
    <t>"1.NP připojovací profil okenní"(1,2+2,4)*2*2</t>
  </si>
  <si>
    <t>"2.NP připojovací profil okenní"(1,2+2,4)*2</t>
  </si>
  <si>
    <t>21,6*1,1 "Přepočtené koeficientem množství</t>
  </si>
  <si>
    <t>612311131.K01</t>
  </si>
  <si>
    <t>Potažení vnitřních stěn vápenným štukem tloušťky do 3 mm</t>
  </si>
  <si>
    <t>1772557387</t>
  </si>
  <si>
    <t>"původní zdivo"</t>
  </si>
  <si>
    <t>"1.NP"(2+0,8*2+0,7*2+5,6+0,7+0,25+5,6+0,25+0,3)*0,9</t>
  </si>
  <si>
    <t>"2.NP"(2+0,8*2+0,7*2+5,6+0,7+0,25+5,6+0,25+0,3)*0,9</t>
  </si>
  <si>
    <t>"3.NP"(2+0,8*2+0,7*2+5,6+0,7+0,25+5,6+0,25+0,3)*0,9</t>
  </si>
  <si>
    <t>"Porobeton"</t>
  </si>
  <si>
    <t>22</t>
  </si>
  <si>
    <t>612321121.K01</t>
  </si>
  <si>
    <t>Vápenocementová omítka hladká jednovrstvá vnitřních stěn nanášená ručně</t>
  </si>
  <si>
    <t>158644535</t>
  </si>
  <si>
    <t xml:space="preserve">Omítka vápenocementová vnitřních ploch  nanášená ručně jednovrstvá, tloušťky do 10 mm hladká svislých konstrukcí stěn. K vytváření vnějších a vnitřních jádrových omítek stěn a stropů. Jako podklad pod
štukové omítky.</t>
  </si>
  <si>
    <t>23</t>
  </si>
  <si>
    <t>629991012</t>
  </si>
  <si>
    <t>Zakrytí výplní otvorů fólií přilepenou na začišťovací lišty</t>
  </si>
  <si>
    <t>1385325102</t>
  </si>
  <si>
    <t>Zakrytí vnějších ploch před znečištěním včetně pozdějšího odkrytí výplní otvorů a svislých ploch fólií přilepenou na začišťovací lištu</t>
  </si>
  <si>
    <t>"1.NP"2,4*2,4*2</t>
  </si>
  <si>
    <t>"2.NP"2,4*2,4*2</t>
  </si>
  <si>
    <t>"3.NP"2,4*2,4*2</t>
  </si>
  <si>
    <t>62</t>
  </si>
  <si>
    <t>Úprava povrchů vnějších</t>
  </si>
  <si>
    <t>24</t>
  </si>
  <si>
    <t>622212051</t>
  </si>
  <si>
    <t>Montáž kontaktního zateplení vnějšího ostění, nadpraží nebo parapetu hl. špalety do 400 mm lepením desek z polystyrenu tl do 40 mm</t>
  </si>
  <si>
    <t>-75946767</t>
  </si>
  <si>
    <t>Montáž kontaktního zateplení vnějšího ostění, nadpraží nebo parapetu lepením z polystyrenových desek (dodávka ve specifikaci) hloubky špalet přes 200 do 400 mm, tloušťky desek do 40 mm</t>
  </si>
  <si>
    <t>25</t>
  </si>
  <si>
    <t>28375944</t>
  </si>
  <si>
    <t>deska EPS 100 fasádní λ=0,037 tl 40mm</t>
  </si>
  <si>
    <t>-1507240367</t>
  </si>
  <si>
    <t>"Ostění"</t>
  </si>
  <si>
    <t>"1.NP-3.NP"</t>
  </si>
  <si>
    <t>"X.NP"2,4*2*3</t>
  </si>
  <si>
    <t>"nadpraží"</t>
  </si>
  <si>
    <t>"X.NP"2,4*3</t>
  </si>
  <si>
    <t>21,6*0,3 'Přepočtené koeficientem množství</t>
  </si>
  <si>
    <t>26</t>
  </si>
  <si>
    <t>28376439</t>
  </si>
  <si>
    <t>deska XPS hrana rovná a strukturovaný povrch 250kPa λ=0,032 tl 40mm</t>
  </si>
  <si>
    <t>-1413999193</t>
  </si>
  <si>
    <t>14,4*0,3 'Přepočtené koeficientem množství</t>
  </si>
  <si>
    <t>27</t>
  </si>
  <si>
    <t>622215134</t>
  </si>
  <si>
    <t>Oprava kontaktního zateplení stěn z polystyrenových desek tl přes 120 do 160 mm pl přes 0,5 do 1,0 m2</t>
  </si>
  <si>
    <t>-2018493622</t>
  </si>
  <si>
    <t>Oprava kontaktního zateplení z polystyrenových desek jednotlivých malých ploch tloušťky přes 120 do 160 mm stěn, plochy jednotlivě přes 0,5 do 1,0 m2</t>
  </si>
  <si>
    <t>"X.NP-okno"2*3</t>
  </si>
  <si>
    <t>28</t>
  </si>
  <si>
    <t>622143002</t>
  </si>
  <si>
    <t>Montáž omítkových plastových nebo pozinkovaných dilatačních profilů</t>
  </si>
  <si>
    <t>1540278737</t>
  </si>
  <si>
    <t>Montáž omítkových profilů plastových, pozinkovaných nebo dřevěných upevněných vtlačením do podkladní vrstvy nebo přibitím dilatačních s tkaninou</t>
  </si>
  <si>
    <t>29</t>
  </si>
  <si>
    <t>-1451399066</t>
  </si>
  <si>
    <t>28,8*1,05 'Přepočtené koeficientem množství</t>
  </si>
  <si>
    <t>30</t>
  </si>
  <si>
    <t>622203</t>
  </si>
  <si>
    <t xml:space="preserve">profil systémový pro KZS s integrovanou tkaninou se skelných vláken - okapnice </t>
  </si>
  <si>
    <t>1256901783</t>
  </si>
  <si>
    <t>lišta s nepřiznanou okapnicí (podomítkovou) a sklovláknitou výztužnou tkaninou pro začištění omítky a zajištění svodu vody na horním ostění stavebních otvorů v kontaktním zateplovacím
systému – ETICS</t>
  </si>
  <si>
    <t>14,4*1,05 'Přepočtené koeficientem množství</t>
  </si>
  <si>
    <t>31</t>
  </si>
  <si>
    <t>622204.2</t>
  </si>
  <si>
    <t>profil systémový pro KZS s integrovanou tkaninou se skelných vláken - parapetní profil</t>
  </si>
  <si>
    <t>725835751</t>
  </si>
  <si>
    <t>lišta parapetní se sklovláknitou výztužnou tkaninou a pěnovou páskou pro zajištění dilatujicího napojení parapetní desky na povrchovou omítku</t>
  </si>
  <si>
    <t>"parapet"</t>
  </si>
  <si>
    <t>32</t>
  </si>
  <si>
    <t>622521021</t>
  </si>
  <si>
    <t>Tenkovrstvá silikátová zrnitá omítka tl. 2,0 mm včetně penetrace vnějších stěn</t>
  </si>
  <si>
    <t>CS ÚRS 2020 01</t>
  </si>
  <si>
    <t>464072122</t>
  </si>
  <si>
    <t xml:space="preserve">Omítka tenkovrstvá silikátová vnějších ploch  probarvená, včetně penetrace podkladu zrnitá, tloušťky 2,0 mm stěn</t>
  </si>
  <si>
    <t>"X.NP-okno"(2,4+2,4)*2*0,5*2*3</t>
  </si>
  <si>
    <t>33</t>
  </si>
  <si>
    <t>365312525</t>
  </si>
  <si>
    <t>"KZS"</t>
  </si>
  <si>
    <t>629991001</t>
  </si>
  <si>
    <t>Zakrytí podélných ploch fólií volně položenou</t>
  </si>
  <si>
    <t>-1916767625</t>
  </si>
  <si>
    <t>Zakrytí vnějších ploch před znečištěním včetně pozdějšího odkrytí ploch podélných rovných (např. chodníků) fólií položenou volně</t>
  </si>
  <si>
    <t>"KZS ochrana chodníku"</t>
  </si>
  <si>
    <t>"1.NP"8</t>
  </si>
  <si>
    <t>63</t>
  </si>
  <si>
    <t>Podlahy a podlahové konstrukce</t>
  </si>
  <si>
    <t>35</t>
  </si>
  <si>
    <t>632450134.01</t>
  </si>
  <si>
    <t>Vyrovnávací cementový potěr tl do 50 mm ze suchých směsí s výztužnými vlákny, provedený v ploše</t>
  </si>
  <si>
    <t>-2038341155</t>
  </si>
  <si>
    <t>"x.01"5,96</t>
  </si>
  <si>
    <t>"X.02"12,5</t>
  </si>
  <si>
    <t>"X.03"4,76</t>
  </si>
  <si>
    <t>"X.04"4,64</t>
  </si>
  <si>
    <t>"X.05"10,39</t>
  </si>
  <si>
    <t>"1.NP chodba"6</t>
  </si>
  <si>
    <t>38,25*3</t>
  </si>
  <si>
    <t>36</t>
  </si>
  <si>
    <t>632450134.02</t>
  </si>
  <si>
    <t>Vyrovnávací cementový potěr tl do 50 mm ze suchých směsí s výztužnými vlákny, provedený v ploše - příplatek ZKD 5mm</t>
  </si>
  <si>
    <t>-1368290666</t>
  </si>
  <si>
    <t>120,75*2 'Přepočtené koeficientem množství</t>
  </si>
  <si>
    <t>37</t>
  </si>
  <si>
    <t>632481213</t>
  </si>
  <si>
    <t>Separační vrstva z PE fólie</t>
  </si>
  <si>
    <t>-1235234684</t>
  </si>
  <si>
    <t>Separační vrstva k oddělení podlahových vrstev z polyetylénové fólie</t>
  </si>
  <si>
    <t>38</t>
  </si>
  <si>
    <t>632683113</t>
  </si>
  <si>
    <t>Sešívání trhlin v betonových podlahách ocelovými sponkami ve vzdálenosti přes 15 do 20 cm</t>
  </si>
  <si>
    <t>895078901</t>
  </si>
  <si>
    <t>Sešívání trhlin v betonových podlahách ocelovými sponkami se zálivkou pryskyřicí vzdálenosti sponek přes 15 do 20 cm</t>
  </si>
  <si>
    <t>"sešití s původním potěrem v chodbě"</t>
  </si>
  <si>
    <t>"1.NP"6</t>
  </si>
  <si>
    <t>39</t>
  </si>
  <si>
    <t>634112127</t>
  </si>
  <si>
    <t>Obvodová dilatace podlahovým páskem s fólií v 100 mm š 8 mm mezi stěnou a samonivelačním potěrem</t>
  </si>
  <si>
    <t>325618263</t>
  </si>
  <si>
    <t>Obvodová dilatace mezi stěnou a mazaninou nebo potěrem podlahovým páskem z pěnového PE s fólií tl. do 10 mm, výšky 120 mm</t>
  </si>
  <si>
    <t>"x.01"(2,475+2,57)*2</t>
  </si>
  <si>
    <t>"X.02"(3,34+4,325)*2</t>
  </si>
  <si>
    <t>"X.03"(2,03+2,345)*2</t>
  </si>
  <si>
    <t>"X.04"(1,835+2,57)*2</t>
  </si>
  <si>
    <t>"X.05"(2,725+4,325)*2</t>
  </si>
  <si>
    <t>57,08*3</t>
  </si>
  <si>
    <t>64</t>
  </si>
  <si>
    <t>Osazování výplní otvorů</t>
  </si>
  <si>
    <t>40</t>
  </si>
  <si>
    <t>642944121</t>
  </si>
  <si>
    <t>Osazování ocelových zárubní dodatečné pl do 2,5 m2</t>
  </si>
  <si>
    <t>1562190826</t>
  </si>
  <si>
    <t>Osazení ocelových dveřních zárubní lisovaných nebo z úhelníků dodatečně s vybetonováním prahu, plochy do 2,5 m2</t>
  </si>
  <si>
    <t>55331462</t>
  </si>
  <si>
    <t>zárubeň jednokřídlá ocelová obložková šroubovací tl stěny 110-150mm rozměru 800/1970, 2100mm, OZN. U01, U02</t>
  </si>
  <si>
    <t>-338804934</t>
  </si>
  <si>
    <t>zárubeň jednokřídlá ocelová obložková šroubovací tl stěny 110-150mm rozměru 800/1970, 2100mm</t>
  </si>
  <si>
    <t>"vnitřní dveře"5*3</t>
  </si>
  <si>
    <t>Ostatní konstrukce a práce, bourání</t>
  </si>
  <si>
    <t>42</t>
  </si>
  <si>
    <t>964011211</t>
  </si>
  <si>
    <t>Vybourání ŽB překladů prefabrikovaných dl do 3 m hmotnosti do 50 kg/m</t>
  </si>
  <si>
    <t>m3</t>
  </si>
  <si>
    <t>349486248</t>
  </si>
  <si>
    <t>Vybourání železobetonových prefabrikovaných překladů uložených ve zdivu, délky do 3 m, hmotnosti do 50 kg/m</t>
  </si>
  <si>
    <t>"1.NP"1,2*0,15*0,15*5</t>
  </si>
  <si>
    <t>"2.NP"1,2*0,15*0,15*5</t>
  </si>
  <si>
    <t>"3.NP"1,2*0,15*0,15*5</t>
  </si>
  <si>
    <t>43</t>
  </si>
  <si>
    <t>964073211</t>
  </si>
  <si>
    <t>Vybourání válcovaných nosníků ze zdiva cihelného dl do 4 m hmotnosti 10 kg/m</t>
  </si>
  <si>
    <t>-1183974402</t>
  </si>
  <si>
    <t>Vybourání válcovaných nosníků uložených ve zdivu cihelném délky do 4 m, hmotnosti do 10 kg/m</t>
  </si>
  <si>
    <t>"Překlady nad dveřmi WC kabin 2x L 30/30/3"</t>
  </si>
  <si>
    <t>"1.NP"6*2*1*1,36/1000</t>
  </si>
  <si>
    <t>"2.NP"4*2*1*1,36/1000</t>
  </si>
  <si>
    <t>"3,NP"6*2*1*1,36/1000</t>
  </si>
  <si>
    <t>44</t>
  </si>
  <si>
    <t>966081123</t>
  </si>
  <si>
    <t>Bourání kontaktního zateplení z polystyrenových desek malých ploch jednotlivě přes 1,0 do 2,0 m2</t>
  </si>
  <si>
    <t>333637338</t>
  </si>
  <si>
    <t>Bourání kontaktního zateplení včetně povrchové úpravy omítkou nebo nátěrem malých ploch, jakékoli tloušťky, včetně vyřezání z polystyrénových desek, plochy jednotlivě přes 1,0 do 2,0 m2</t>
  </si>
  <si>
    <t>"1.NP-3.NP"2*3</t>
  </si>
  <si>
    <t>45</t>
  </si>
  <si>
    <t>968082017</t>
  </si>
  <si>
    <t>Vybourání plastových rámů oken včetně křídel plochy přes 2 do 4 m2</t>
  </si>
  <si>
    <t>1579330899</t>
  </si>
  <si>
    <t>Vybourání plastových rámů oken s křídly, dveřních zárubní, vrat rámu oken s křídly, plochy přes 2 do 4 m2</t>
  </si>
  <si>
    <t>"1.NP"2,4*1,5*2</t>
  </si>
  <si>
    <t>46</t>
  </si>
  <si>
    <t>968082018</t>
  </si>
  <si>
    <t>Vybourání plastových rámů oken včetně křídel plochy přes 4 m2</t>
  </si>
  <si>
    <t>1387431499</t>
  </si>
  <si>
    <t>Vybourání plastových rámů oken s křídly, dveřních zárubní, vrat rámu oken s křídly, plochy přes 4 m2</t>
  </si>
  <si>
    <t>47</t>
  </si>
  <si>
    <t>977211112</t>
  </si>
  <si>
    <t>Řezání stěnovou pilou betonových nebo ŽB kcí s výztuží průměru do 16 mm hl přes 200 do 350 mm</t>
  </si>
  <si>
    <t>-1882496546</t>
  </si>
  <si>
    <t>Řezání konstrukcí stěnovou pilou betonových nebo železobetonových průměru řezané výztuže do 16 mm hloubka řezu přes 200 do 350 mm</t>
  </si>
  <si>
    <t>"1.NP - snížení parapetu oken"</t>
  </si>
  <si>
    <t>"1.NP"(2,4*2+0,9*4)*2</t>
  </si>
  <si>
    <t>94</t>
  </si>
  <si>
    <t>Lešení a stavební výtahy</t>
  </si>
  <si>
    <t>48</t>
  </si>
  <si>
    <t>941221112</t>
  </si>
  <si>
    <t>Montáž lešení řadového rámového těžkého zatížení do 300 kg/m2 š do 1,2 m v do 25 m</t>
  </si>
  <si>
    <t>-385211310</t>
  </si>
  <si>
    <t>Lešení řadové rámové těžké pracovní s podlahami s provozním zatížením tř. 4 do 300 kg/m2 šířky tř. SW09 od 0,9 do 1,2 m, výšky přes 10 do 25 m montáž</t>
  </si>
  <si>
    <t>"Venkovní úpravy"</t>
  </si>
  <si>
    <t>9*9</t>
  </si>
  <si>
    <t>49</t>
  </si>
  <si>
    <t>941221211</t>
  </si>
  <si>
    <t>Příplatek k lešení řadovému rámovému těžkému š 1,2 m v do 25 m za první a ZKD den použití</t>
  </si>
  <si>
    <t>826617185</t>
  </si>
  <si>
    <t>Lešení řadové rámové těžké pracovní s podlahami s provozním zatížením tř. 4 do 300 kg/m2 šířky tř. SW09 od 0,9 do 1,2 m, výšky do 10 m příplatek k ceně za každý den použití</t>
  </si>
  <si>
    <t>81*550 'Přepočtené koeficientem množství</t>
  </si>
  <si>
    <t>50</t>
  </si>
  <si>
    <t>941221812</t>
  </si>
  <si>
    <t>Demontáž lešení řadového rámového těžkého zatížení do 300 kg/m2 š do 1,2 m v do 25 m</t>
  </si>
  <si>
    <t>-698040114</t>
  </si>
  <si>
    <t>Lešení řadové rámové těžké pracovní s podlahami s provozním zatížením tř. 4 do 300 kg/m2 šířky tř. SW09 od 0,9 do 1,2 m, výšky přes 10 do 25 m demontáž</t>
  </si>
  <si>
    <t>51</t>
  </si>
  <si>
    <t>949101111</t>
  </si>
  <si>
    <t>Lešení pomocné pro objekty pozemních staveb s lešeňovou podlahou v do 1,9 m zatížení do 150 kg/m2</t>
  </si>
  <si>
    <t>-1001819954</t>
  </si>
  <si>
    <t>Lešení pomocné pracovní pro objekty pozemních staveb pro zatížení do 150 kg/m2, o výšce lešeňové podlahy do 1,9 m</t>
  </si>
  <si>
    <t>"Bourání"</t>
  </si>
  <si>
    <t>"x.01"8,38</t>
  </si>
  <si>
    <t>"X.02"12,18</t>
  </si>
  <si>
    <t>"X.03"2,33</t>
  </si>
  <si>
    <t>"X.04"6,63</t>
  </si>
  <si>
    <t>"X.05"10,34</t>
  </si>
  <si>
    <t>Mezisoučet</t>
  </si>
  <si>
    <t>"Nový stav"</t>
  </si>
  <si>
    <t>"x.01"5,63</t>
  </si>
  <si>
    <t>77,78*3 'Přepočtené koeficientem množství</t>
  </si>
  <si>
    <t>95</t>
  </si>
  <si>
    <t>Různé dokončovací konstrukce a práce pozemních staveb</t>
  </si>
  <si>
    <t>52</t>
  </si>
  <si>
    <t>952901111</t>
  </si>
  <si>
    <t>Vyčištění budov bytové a občanské výstavby při výšce podlaží do 4 m</t>
  </si>
  <si>
    <t>1401839649</t>
  </si>
  <si>
    <t>Vyčištění budov nebo objektů před předáním do užívání budov bytové nebo občanské výstavby, světlé výšky podlaží do 4 m</t>
  </si>
  <si>
    <t>37,92*3 'Přepočtené koeficientem množství</t>
  </si>
  <si>
    <t>96</t>
  </si>
  <si>
    <t>Bourání konstrukcí</t>
  </si>
  <si>
    <t>53</t>
  </si>
  <si>
    <t>962031132</t>
  </si>
  <si>
    <t>Bourání příček z cihel pálených na MVC tl do 100 mm</t>
  </si>
  <si>
    <t>-1470543872</t>
  </si>
  <si>
    <t>Bourání příček nebo přizdívek z cihel pálených plných nebo dutých, tl. do 100 mm</t>
  </si>
  <si>
    <t>"1NP"(1,3*2+2,1+0,25+0,2+5,4+2,95)*3,45+(3,1+1,255*3)*2,4</t>
  </si>
  <si>
    <t>"2NP"(1,3*2+2,1+0,25+0,2+5,4+2,95)*3,4+(2,050+1,68*2)*2,3</t>
  </si>
  <si>
    <t>"3NP"(1,3*2+2,1+0,25+0,2+5,4+2,95)*3,4+(3,1+1,555*3)*2,3</t>
  </si>
  <si>
    <t>54</t>
  </si>
  <si>
    <t>962031136</t>
  </si>
  <si>
    <t>Bourání příček z tvárnic nebo příčkovek tl do 150 mm</t>
  </si>
  <si>
    <t>918613478</t>
  </si>
  <si>
    <t xml:space="preserve">Bourání příček z cihel, tvárnic nebo příčkovek  z tvárnic nebo příčkovek pálených nebo nepálených na maltu vápennou nebo vápenocementovou, tl. do 150 mm</t>
  </si>
  <si>
    <t>"1NP"(6,64+5,35)*3,45</t>
  </si>
  <si>
    <t>"2NP"(6,64+5,35)*3,45</t>
  </si>
  <si>
    <t>"3NP"(6,64+5,35)*3,45</t>
  </si>
  <si>
    <t>55</t>
  </si>
  <si>
    <t>962042320</t>
  </si>
  <si>
    <t>Bourání zdiva nadzákladového z betonu prostého do 1 m3</t>
  </si>
  <si>
    <t>-274432899</t>
  </si>
  <si>
    <t>Bourání zdiva z betonu prostého nadzákladového objemu do 1 m3</t>
  </si>
  <si>
    <t>"1.NP"2,4*0,9*0,3*2</t>
  </si>
  <si>
    <t>56</t>
  </si>
  <si>
    <t>965043331</t>
  </si>
  <si>
    <t>Bourání podkladů pod dlažby betonových s potěrem nebo teracem tl do 100 mm pl do 4 m2</t>
  </si>
  <si>
    <t>697100046</t>
  </si>
  <si>
    <t>Bourání mazanin betonových s potěrem nebo teracem tl. do 100 mm, plochy do 4 m2</t>
  </si>
  <si>
    <t>"2.NP-3.NP"</t>
  </si>
  <si>
    <t>2,33*2</t>
  </si>
  <si>
    <t>4,66*0,1 'Přepočtené koeficientem množství</t>
  </si>
  <si>
    <t>57</t>
  </si>
  <si>
    <t>965043341</t>
  </si>
  <si>
    <t>Bourání podkladů pod dlažby betonových s potěrem nebo teracem tl do 100 mm pl přes 4 m2</t>
  </si>
  <si>
    <t>-1019803076</t>
  </si>
  <si>
    <t>Bourání mazanin betonových s potěrem nebo teracem tl. do 100 mm, plochy přes 4 m2</t>
  </si>
  <si>
    <t>37,53*2</t>
  </si>
  <si>
    <t>75,06*0,1 'Přepočtené koeficientem množství</t>
  </si>
  <si>
    <t>58</t>
  </si>
  <si>
    <t>965043431</t>
  </si>
  <si>
    <t>Bourání podkladů pod dlažby betonových s potěrem nebo teracem tl do 150 mm pl do 4 m2</t>
  </si>
  <si>
    <t>1101467275</t>
  </si>
  <si>
    <t>Bourání mazanin betonových s potěrem nebo teracem tl. do 150 mm, plochy do 4 m2</t>
  </si>
  <si>
    <t>"1.NP"</t>
  </si>
  <si>
    <t>2,33*0,15 'Přepočtené koeficientem množství</t>
  </si>
  <si>
    <t>59</t>
  </si>
  <si>
    <t>965043441</t>
  </si>
  <si>
    <t>Bourání podkladů pod dlažby betonových s potěrem nebo teracem tl do 150 mm pl přes 4 m2</t>
  </si>
  <si>
    <t>89726728</t>
  </si>
  <si>
    <t>Bourání mazanin betonových s potěrem nebo teracem tl. do 150 mm, plochy přes 4 m2</t>
  </si>
  <si>
    <t>37,53*0,15 'Přepočtené koeficientem množství</t>
  </si>
  <si>
    <t>60</t>
  </si>
  <si>
    <t>965081213</t>
  </si>
  <si>
    <t>Bourání podlah z dlaždic keramických nebo xylolitových tl do 10 mm plochy přes 1 m2</t>
  </si>
  <si>
    <t>70895483</t>
  </si>
  <si>
    <t>Bourání podlah z dlaždic bez podkladního lože nebo mazaniny, s jakoukoliv výplní spár keramických nebo xylolitových tl. do 10 mm, plochy přes 1 m2</t>
  </si>
  <si>
    <t>39,86*3 'Přepočtené koeficientem množství</t>
  </si>
  <si>
    <t>965081611</t>
  </si>
  <si>
    <t>Odsekání soklíků rovných</t>
  </si>
  <si>
    <t>1142810160</t>
  </si>
  <si>
    <t>Odsekání soklíků včetně otlučení podkladní omítky až na zdivo rovných</t>
  </si>
  <si>
    <t>"chodba"7</t>
  </si>
  <si>
    <t>"x.01"(3,575+2,895)*2-3,25</t>
  </si>
  <si>
    <t>"X.02"8,9</t>
  </si>
  <si>
    <t>"X.04"(2,895+2,895)*2-3,25</t>
  </si>
  <si>
    <t>"X.05"(2,895+3,63)*2</t>
  </si>
  <si>
    <t>"2.NP"</t>
  </si>
  <si>
    <t>"3.NP"</t>
  </si>
  <si>
    <t>968072455</t>
  </si>
  <si>
    <t>Vybourání kovových dveřních zárubní pl do 2 m2</t>
  </si>
  <si>
    <t>851231166</t>
  </si>
  <si>
    <t>Vybourání kovových rámů oken s křídly, dveřních zárubní, vrat, stěn, ostění nebo obkladů dveřních zárubní, plochy do 2 m2</t>
  </si>
  <si>
    <t>"1.NP"11</t>
  </si>
  <si>
    <t>"1.NP"9</t>
  </si>
  <si>
    <t>97</t>
  </si>
  <si>
    <t>Prorážení otvorů a ostatní bourací práce</t>
  </si>
  <si>
    <t>977312113</t>
  </si>
  <si>
    <t>Řezání stávajících betonových mazanin vyztužených hl do 150 mm</t>
  </si>
  <si>
    <t>-1046269884</t>
  </si>
  <si>
    <t>Řezání stávajících betonových mazanin s vyztužením hloubky přes 100 do 150 mm</t>
  </si>
  <si>
    <t>"lažatá splaškové kanalizace"</t>
  </si>
  <si>
    <t>"1.NP"(1,5+1,2)*2+2,995*2+2,72*2+0,6+3,195+1,195+3,57+0,595</t>
  </si>
  <si>
    <t>978013191</t>
  </si>
  <si>
    <t>Otlučení (osekání) vnitřní vápenné nebo vápenocementové omítky stěn v rozsahu do 100 %</t>
  </si>
  <si>
    <t>-1624424554</t>
  </si>
  <si>
    <t>Otlučení vápenných nebo vápenocementových omítek vnitřních ploch stěn s vyškrabáním spar, s očištěním zdiva, v rozsahu přes 50 do 100 %</t>
  </si>
  <si>
    <t>"x.01"(2,8+0,725)*3-2,4*1,5</t>
  </si>
  <si>
    <t>"x.02"(3,575+0,725)*3-2,4*1,5</t>
  </si>
  <si>
    <t>"X.04"(2,8+0,25)*3</t>
  </si>
  <si>
    <t>"X.05"(3,63+2,895+0,25)*3</t>
  </si>
  <si>
    <t>45,75*3 'Přepočtené koeficientem množství</t>
  </si>
  <si>
    <t>65</t>
  </si>
  <si>
    <t>978059541</t>
  </si>
  <si>
    <t>Odsekání a odebrání obkladů stěn z vnitřních obkládaček plochy přes 1 m2</t>
  </si>
  <si>
    <t>-1411812815</t>
  </si>
  <si>
    <t>Odsekání obkladů stěn včetně otlučení podkladní omítky až na zdivo z obkládaček vnitřních, z jakýchkoliv materiálů, plochy přes 1 m2</t>
  </si>
  <si>
    <t>"1.NP"3,23*1,6+4,4*1,6+3,5*6*1,65+3,13*1,6+5,4*1,6</t>
  </si>
  <si>
    <t>"2.NP"3,23*1,6+4,4*1,6+3,5*3*1,65+5,7*1,6+3,13*1,6+5,4*1,6</t>
  </si>
  <si>
    <t>"1.NP"3,23*1,6+4,4*1,6+4,1*6*1,65+3,13*1,6+5,4*1,6</t>
  </si>
  <si>
    <t>99</t>
  </si>
  <si>
    <t xml:space="preserve"> Přesuny hmot a sutí</t>
  </si>
  <si>
    <t>66</t>
  </si>
  <si>
    <t>997013153</t>
  </si>
  <si>
    <t>Vnitrostaveništní doprava suti a vybouraných hmot pro budovy v přes 9 do 12 m s omezením mechanizace</t>
  </si>
  <si>
    <t>174139751</t>
  </si>
  <si>
    <t>Vnitrostaveništní doprava suti a vybouraných hmot vodorovně do 50 m s naložením s omezením mechanizace pro budovy a haly výšky přes 9 do 12 m</t>
  </si>
  <si>
    <t>67</t>
  </si>
  <si>
    <t>997013501</t>
  </si>
  <si>
    <t>Odvoz suti a vybouraných hmot na skládku nebo meziskládku do 1 km se složením</t>
  </si>
  <si>
    <t>-1475802578</t>
  </si>
  <si>
    <t>Odvoz suti a vybouraných hmot na skládku nebo meziskládku se složením, na vzdálenost do 1 km</t>
  </si>
  <si>
    <t>68</t>
  </si>
  <si>
    <t>997013509</t>
  </si>
  <si>
    <t>Příplatek k odvozu suti a vybouraných hmot na skládku ZKD 1 km přes 1 km</t>
  </si>
  <si>
    <t>-1968592248</t>
  </si>
  <si>
    <t>Odvoz suti a vybouraných hmot na skládku nebo meziskládku se složením, na vzdálenost Příplatek k ceně za každý další započatý 1 km přes 1 km</t>
  </si>
  <si>
    <t>114,305*15 'Přepočtené koeficientem množství</t>
  </si>
  <si>
    <t>69</t>
  </si>
  <si>
    <t>997013831</t>
  </si>
  <si>
    <t>Poplatek za uložení na skládce (skládkovné) stavebního odpadu směsného kód odpadu 170 904</t>
  </si>
  <si>
    <t>2009385181</t>
  </si>
  <si>
    <t>Poplatek za uložení stavebního odpadu na skládce (skládkovné) směsného stavebního a demoličního zatříděného do Katalogu odpadů pod kódem 170 904</t>
  </si>
  <si>
    <t>70</t>
  </si>
  <si>
    <t>998018002</t>
  </si>
  <si>
    <t>Přesun hmot pro budovy ruční pro budovy v přes 6 do 12 m</t>
  </si>
  <si>
    <t>-562578337</t>
  </si>
  <si>
    <t>Přesun hmot pro budovy občanské výstavby, bydlení, výrobu a služby ruční (bez užití mechanizace) vodorovná dopravní vzdálenost do 100 m pro budovy s jakoukoliv nosnou konstrukcí výšky přes 6 do 12 m</t>
  </si>
  <si>
    <t>PSV</t>
  </si>
  <si>
    <t>Práce a dodávky PSV</t>
  </si>
  <si>
    <t>71</t>
  </si>
  <si>
    <t>Izolace</t>
  </si>
  <si>
    <t>711</t>
  </si>
  <si>
    <t>Izolace proti vodě, vlhkosti a plynům</t>
  </si>
  <si>
    <t>711111002</t>
  </si>
  <si>
    <t>Provedení izolace proti zemní vlhkosti vodorovné za studena lakem asfaltovým</t>
  </si>
  <si>
    <t>-1157307165</t>
  </si>
  <si>
    <t>Provedení izolace proti zemní vlhkosti natěradly a tmely za studena na ploše vodorovné V nátěrem lakem asfaltovým</t>
  </si>
  <si>
    <t>"hydroizolace proti vodě"</t>
  </si>
  <si>
    <t>"1.NP"6*7</t>
  </si>
  <si>
    <t>72</t>
  </si>
  <si>
    <t>11163155</t>
  </si>
  <si>
    <t>lak hydroizolační z modifikovaného asfaltu</t>
  </si>
  <si>
    <t>-2117303999</t>
  </si>
  <si>
    <t>48*0,00035 'Přepočtené koeficientem množství</t>
  </si>
  <si>
    <t>73</t>
  </si>
  <si>
    <t>711141559</t>
  </si>
  <si>
    <t>Provedení izolace proti zemní vlhkosti pásy přitavením vodorovné NAIP</t>
  </si>
  <si>
    <t>-1235614053</t>
  </si>
  <si>
    <t>Provedení izolace proti zemní vlhkosti pásy přitavením NAIP na ploše vodorovné V</t>
  </si>
  <si>
    <t>74</t>
  </si>
  <si>
    <t>62853001</t>
  </si>
  <si>
    <t>pás asfaltový samolepicí modifikovaný SBS tl 4mm s vložkou ze skleněné tkaniny se spalitelnou fólií nebo jemnozrnný minerálním posypem nebo textilií na horním povrchu</t>
  </si>
  <si>
    <t>172400927</t>
  </si>
  <si>
    <t>pás asfaltový samolepicí modifikovaný SBS s vložkou ze skleněné tkaniny se spalitelnou fólií nebo jemnozrnným minerálním posypem nebo textilií na horním povrchu tl 4,0mm</t>
  </si>
  <si>
    <t>48*1,15 'Přepočtené koeficientem množství</t>
  </si>
  <si>
    <t>75</t>
  </si>
  <si>
    <t>711131811</t>
  </si>
  <si>
    <t>Odstranění izolace proti zemní vlhkosti vodorovné</t>
  </si>
  <si>
    <t>-959736389</t>
  </si>
  <si>
    <t xml:space="preserve">Odstranění izolace proti zemní vlhkosti  na ploše vodorovné V</t>
  </si>
  <si>
    <t>42*2 'Přepočtené koeficientem množství</t>
  </si>
  <si>
    <t>76</t>
  </si>
  <si>
    <t>711747288</t>
  </si>
  <si>
    <t>Izolace proti vodě opracování trubních prostupů na přírubu tmelem do 200 mm přitavením NAIP</t>
  </si>
  <si>
    <t>178715963</t>
  </si>
  <si>
    <t>Provedení detailů pásy přitavením opracování trubních prostupů na pevnou a volnou přírubu s dotěsněním tmelem, průměru do 200 mm</t>
  </si>
  <si>
    <t>"prostup splaškové kanalizace"5</t>
  </si>
  <si>
    <t>77</t>
  </si>
  <si>
    <t>62855001</t>
  </si>
  <si>
    <t>pás asfaltový natavitelný modifikovaný SBS s vložkou z polyesterové rohože a spalitelnou PE fólií nebo jemnozrnným minerálním posypem na horním povrchu tl 4,0mm</t>
  </si>
  <si>
    <t>1685110219</t>
  </si>
  <si>
    <t>5*0,63 'Přepočtené koeficientem množství</t>
  </si>
  <si>
    <t>78</t>
  </si>
  <si>
    <t>998711103</t>
  </si>
  <si>
    <t>Přesun hmot tonážní pro izolace proti vodě, vlhkosti a plynům v objektech výšky do 60 m</t>
  </si>
  <si>
    <t>-1673180386</t>
  </si>
  <si>
    <t>Přesun hmot pro izolace proti vodě, vlhkosti a plynům stanovený z hmotnosti přesunovaného materiálu vodorovná dopravní vzdálenost do 50 m základní v objektech výšky přes 12 do 60 m</t>
  </si>
  <si>
    <t>713</t>
  </si>
  <si>
    <t>Izolace tepelné</t>
  </si>
  <si>
    <t>79</t>
  </si>
  <si>
    <t>713120811</t>
  </si>
  <si>
    <t>Odstranění tepelné izolace podlah volně kladené z vláknitých materiálů suchých tl do 100 mm</t>
  </si>
  <si>
    <t>-155460743</t>
  </si>
  <si>
    <t>Odstranění tepelné izolace podlah z rohoží, pásů, dílců, desek, bloků podlah volně kladených nebo mezi trámy z vláknitých materiálů suchých, tloušťka izolace do 100 mm</t>
  </si>
  <si>
    <t>39,86*2 'Přepočtené koeficientem množství</t>
  </si>
  <si>
    <t>80</t>
  </si>
  <si>
    <t>713120821</t>
  </si>
  <si>
    <t>Odstranění tepelné izolace podlah volně kladené z polystyrenu suchého tl do 100 mm</t>
  </si>
  <si>
    <t>-2113920011</t>
  </si>
  <si>
    <t>Odstranění tepelné izolace podlah z rohoží, pásů, dílců, desek, bloků podlah volně kladených nebo mezi trámy z polystyrenu, tloušťka izolace suchého, tloušťka izolace do 100 mm</t>
  </si>
  <si>
    <t>81</t>
  </si>
  <si>
    <t>713121111</t>
  </si>
  <si>
    <t>Montáž izolace tepelné podlah volně kladenými rohožemi, pásy, dílci, deskami 1 vrstva</t>
  </si>
  <si>
    <t>-1504741056</t>
  </si>
  <si>
    <t>Montáž tepelné izolace podlah rohožemi, pásy, deskami, dílci, bloky (izolační materiál ve specifikaci) kladenými volně jednovrstvá</t>
  </si>
  <si>
    <t>82</t>
  </si>
  <si>
    <t>28376553</t>
  </si>
  <si>
    <t>deska polystyrénová pro snížení kročejového hluku (max. zatížení 4 kN/m2) tl 30mm</t>
  </si>
  <si>
    <t>-1723525957</t>
  </si>
  <si>
    <t>37,92*3</t>
  </si>
  <si>
    <t>83</t>
  </si>
  <si>
    <t>-1171587978</t>
  </si>
  <si>
    <t>84</t>
  </si>
  <si>
    <t>28375909</t>
  </si>
  <si>
    <t>deska EPS 150 do plochých střech a podlah λ=0,035 tl 50mm</t>
  </si>
  <si>
    <t>1521864110</t>
  </si>
  <si>
    <t>deska EPS 150 pro konstrukce s vysokým zatížením λ=0,035 tl 50mm</t>
  </si>
  <si>
    <t>119,76*1,05 'Přepočtené koeficientem množství</t>
  </si>
  <si>
    <t>85</t>
  </si>
  <si>
    <t>713130853</t>
  </si>
  <si>
    <t>Odstranění tepelné izolace stěn lepené z polystyrenu tl přes 100 mm</t>
  </si>
  <si>
    <t>419922332</t>
  </si>
  <si>
    <t>Odstranění tepelné izolace stěn a příček z rohoží, pásů, dílců, desek, bloků připevněných lepením z polystyrenu, tloušťka izolace přes 100 do 200 mm</t>
  </si>
  <si>
    <t>"chodba"6</t>
  </si>
  <si>
    <t>86</t>
  </si>
  <si>
    <t>998713103</t>
  </si>
  <si>
    <t>Přesun hmot tonážní pro izolace tepelné v objektech v do 24 m</t>
  </si>
  <si>
    <t>-2084243428</t>
  </si>
  <si>
    <t>Přesun hmot pro izolace tepelné stanovený z hmotnosti přesunovaného materiálu vodorovná dopravní vzdálenost do 50 m s užitím mechanizace v objektech výšky přes 12 m do 24 m</t>
  </si>
  <si>
    <t>Konstrukce PSV</t>
  </si>
  <si>
    <t>763</t>
  </si>
  <si>
    <t>Konstrukce suché výstavby</t>
  </si>
  <si>
    <t>87</t>
  </si>
  <si>
    <t>763111336</t>
  </si>
  <si>
    <t>SDK příčka tl 125 mm profil CW+UW 100 desky 1xH2 12,5 s izolací EI 30 Rw do 48 dB</t>
  </si>
  <si>
    <t>568200722</t>
  </si>
  <si>
    <t>Příčka ze sádrokartonových desek s nosnou konstrukcí z jednoduchých ocelových profilů UW, CW jednoduše opláštěná deskou impregnovanou H2 tl. 12,5 mm, příčka tl. 125 mm, profil 100, s izolací, EI 30, Rw do 48 dB</t>
  </si>
  <si>
    <t>"1.NP"(6,65+2,57*2)*3,45</t>
  </si>
  <si>
    <t>"2.NP"(6,65+2,57*2)*3,45</t>
  </si>
  <si>
    <t>"3.NP"(6,65+2,57*2)*3,45</t>
  </si>
  <si>
    <t>88</t>
  </si>
  <si>
    <t>763111631</t>
  </si>
  <si>
    <t>Montáž prefabrikátu pro SDK příčky kompletizovaného kluzného napojení s profilem tl. 37,5 mm</t>
  </si>
  <si>
    <t>1283794445</t>
  </si>
  <si>
    <t>Montáž prefabrikátu pro sádrokartonové příčky kompletizovaného kluzného napojení tl. 37,5 mm s profilem</t>
  </si>
  <si>
    <t>89</t>
  </si>
  <si>
    <t>59031130</t>
  </si>
  <si>
    <t>prefabrikát SDK kluzné uložení včetně profilu UW tl 37,5mm šroubovaný deska A šířka 50mm</t>
  </si>
  <si>
    <t>407309049</t>
  </si>
  <si>
    <t>"instalační příčka"4,325*2*3</t>
  </si>
  <si>
    <t>"předstěny"(2+3,2+2,1)*3</t>
  </si>
  <si>
    <t>90</t>
  </si>
  <si>
    <t>59031133</t>
  </si>
  <si>
    <t>prefabrikát SDK kluzné uložení včetně profilu UW tl 37,5mm šroubovaný deska A šířka 125mm</t>
  </si>
  <si>
    <t>2145452933</t>
  </si>
  <si>
    <t>"1.NP"6,65+2,57*2</t>
  </si>
  <si>
    <t>"2.NP"6,65+2,57*2</t>
  </si>
  <si>
    <t>"3.NP"6,65+2,57*2</t>
  </si>
  <si>
    <t>91</t>
  </si>
  <si>
    <t>763111717</t>
  </si>
  <si>
    <t>SDK příčka základní penetrační nátěr (oboustranně)</t>
  </si>
  <si>
    <t>-1616613331</t>
  </si>
  <si>
    <t>Příčka ze sádrokartonových desek ostatní konstrukce a práce na příčkách ze sádrokartonových desek základní penetrační nátěr (oboustranný)</t>
  </si>
  <si>
    <t>"příčka SDK š.125"</t>
  </si>
  <si>
    <t>"istalační příčka"</t>
  </si>
  <si>
    <t>"1.NP"4,325*3,45</t>
  </si>
  <si>
    <t>"2.NP"4,325*3,45</t>
  </si>
  <si>
    <t>"3.NP"4,325*3,45</t>
  </si>
  <si>
    <t>92</t>
  </si>
  <si>
    <t>763111719</t>
  </si>
  <si>
    <t>SDK příčka úprava styku příčky a podhledu akrylátovým tmelem (oboustranně)</t>
  </si>
  <si>
    <t>-639668420</t>
  </si>
  <si>
    <t>Příčka ze sádrokartonových desek ostatní konstrukce a práce na příčkách ze sádrokartonových desek úprava styku příčky a podhledu (oboustranně) akrylátovým tmelem</t>
  </si>
  <si>
    <t>"1.NP"4,325</t>
  </si>
  <si>
    <t>"2.NP"4,325</t>
  </si>
  <si>
    <t>"3.NP"4,325</t>
  </si>
  <si>
    <t>93</t>
  </si>
  <si>
    <t>763111720</t>
  </si>
  <si>
    <t>SDK příčka vyztužení pro osazení skříněk, polic atd.</t>
  </si>
  <si>
    <t>-1827653198</t>
  </si>
  <si>
    <t>Příčka ze sádrokartonových desek ostatní konstrukce a práce na příčkách ze sádrokartonových desek vyztužení příčky pro osazení skříněk, polic atd.</t>
  </si>
  <si>
    <t>"vyztužení pro umyvadla"</t>
  </si>
  <si>
    <t>"2.NP"6</t>
  </si>
  <si>
    <t>"3.NP"6</t>
  </si>
  <si>
    <t>763111762</t>
  </si>
  <si>
    <t>Příplatek k SDK příčce s jednoduchou nosnou konstrukcí za zahuštění profilů na vzdálenost 41 mm</t>
  </si>
  <si>
    <t>-2107116207</t>
  </si>
  <si>
    <t>Příčka ze sádrokartonových desek Příplatek k cenám za zahuštění profilů u příček s nosnou konstrukcí z jednoduchých profilů na vzdálenost 41 cm</t>
  </si>
  <si>
    <t>763113341</t>
  </si>
  <si>
    <t>SDK příčka instalační tl 155 - 650 mm zdvojený profil CW+UW 50 desky 2xH2 12,5 s izolací EI 60 Rw do 54 dB</t>
  </si>
  <si>
    <t>-954854374</t>
  </si>
  <si>
    <t>Příčka instalační ze sádrokartonových desek s nosnou konstrukcí ze zdvojených ocelových profilů UW, CW s mezerou, CW profily navzájem spojeny páskem sádry dvojitě opláštěná deskami impregnovanými H2 tl. 2 x 12,5 mm s izolací, EI 60, Rw do 54 dB, příčka tl. 155 - 650 mm, profil 50</t>
  </si>
  <si>
    <t>763121411</t>
  </si>
  <si>
    <t>SDK stěna předsazená tl 62,5 mm profil CW+UW 50 deska 1xA 12,5 bez izolace EI 15</t>
  </si>
  <si>
    <t>468669565</t>
  </si>
  <si>
    <t>Stěna předsazená ze sádrokartonových desek s nosnou konstrukcí z ocelových profilů CW, UW jednoduše opláštěná deskou standardní A tl. 12,5 mm bez izolace, EI 15, stěna tl. 62,5 mm, profil 50</t>
  </si>
  <si>
    <t>"dočasná protiprachová stěna pro oddělení staveniště"</t>
  </si>
  <si>
    <t>"1.NP"(2+6+2)*2,75</t>
  </si>
  <si>
    <t>"2.NP"(2+6+2)*3,45</t>
  </si>
  <si>
    <t>"3.NP"(2+6+2)*3,45</t>
  </si>
  <si>
    <t>763121422</t>
  </si>
  <si>
    <t>SDK stěna předsazená tl 62,5 mm profil CW+UW 50 deska 1xH2 12,5 bez izolace EI 15</t>
  </si>
  <si>
    <t>1317620519</t>
  </si>
  <si>
    <t>Stěna předsazená ze sádrokartonových desek s nosnou konstrukcí z ocelových profilů CW, UW jednoduše opláštěná deskou impregnovanou H2 tl. 12,5 mm bez izolace, EI 15, stěna tl. 62,5 mm, profil 50</t>
  </si>
  <si>
    <t>"1.NP"(3,2+2,1)*3,45</t>
  </si>
  <si>
    <t>"2.NP"(3,2+2,1)*3,45</t>
  </si>
  <si>
    <t>"3.NP"(3,2+2,1)*3,45</t>
  </si>
  <si>
    <t>98</t>
  </si>
  <si>
    <t>763121712</t>
  </si>
  <si>
    <t>SDK stěna předsazená zalomení</t>
  </si>
  <si>
    <t>-1414032780</t>
  </si>
  <si>
    <t>Stěna předsazená ze sádrokartonových desek ostatní konstrukce a práce na předsazených stěnách ze sádrokartonových desek zalomení stěny</t>
  </si>
  <si>
    <t>"1.NP"2,75*2</t>
  </si>
  <si>
    <t>763121714</t>
  </si>
  <si>
    <t>SDK stěna předsazená základní penetrační nátěr</t>
  </si>
  <si>
    <t>585631975</t>
  </si>
  <si>
    <t>Stěna předsazená ze sádrokartonových desek ostatní konstrukce a práce na předsazených stěnách ze sádrokartonových desek základní penetrační nátěr</t>
  </si>
  <si>
    <t>"SDK předsazená 62,5mm"</t>
  </si>
  <si>
    <t>100</t>
  </si>
  <si>
    <t>763121716</t>
  </si>
  <si>
    <t>SDK stěna předsazená úprava styku stěny a podhledu akrylátovým tmelem</t>
  </si>
  <si>
    <t>-2020891104</t>
  </si>
  <si>
    <t>Stěna předsazená ze sádrokartonových desek ostatní konstrukce a práce na předsazených stěnách ze sádrokartonových desek úprava styku stěny a podhledu akrylátovým tmelem</t>
  </si>
  <si>
    <t>"1.NP"3,2+2,1</t>
  </si>
  <si>
    <t>"2.NP"3,2+2,1</t>
  </si>
  <si>
    <t>"3.NP"3,2+2,1</t>
  </si>
  <si>
    <t>101</t>
  </si>
  <si>
    <t>763121811</t>
  </si>
  <si>
    <t>Demontáž SDK předsazené/šachtové stěny s jednoduchou nosnou kcí opláštění jednoduché</t>
  </si>
  <si>
    <t>-1522434403</t>
  </si>
  <si>
    <t>Demontáž předsazených nebo šachtových stěn ze sádrokartonových desek s nosnou konstrukcí z ocelových profilů jednoduchých, opláštění jednoduché</t>
  </si>
  <si>
    <t>"Záklopy technické infrastruktury"</t>
  </si>
  <si>
    <t>"2.NP"1,2*3,45</t>
  </si>
  <si>
    <t>102</t>
  </si>
  <si>
    <t>763131831</t>
  </si>
  <si>
    <t>Demontáž SDK podhledu s jednovrstvou nosnou kcí z ocelových profilů opláštění jednoduché</t>
  </si>
  <si>
    <t>-2117801492</t>
  </si>
  <si>
    <t>Demontáž podhledu nebo samostatného požárního předělu ze sádrokartonových desek s nosnou konstrukcí jednovrstvou z ocelových profilů, opláštění jednoduché</t>
  </si>
  <si>
    <t>"2.NP"(0,55+0,83)*2,89+(0,25+0,2)*2,5</t>
  </si>
  <si>
    <t>103</t>
  </si>
  <si>
    <t>763171811</t>
  </si>
  <si>
    <t>Demontáž revizních klapek/dvířek SDK kcí vel. do 1 m2 pro příčky/předsazené stěny</t>
  </si>
  <si>
    <t>-2893503</t>
  </si>
  <si>
    <t>Demontáž instalační techniky pro konstrukce ze sádrokartonových desek revizních klapek nebo dvířek pro příčky nebo předsazené stěny, velikost do 1,00 m2</t>
  </si>
  <si>
    <t>"2.NP"2</t>
  </si>
  <si>
    <t>104</t>
  </si>
  <si>
    <t>763172382</t>
  </si>
  <si>
    <t>Montáž dvířek revizních dvouplášťových SDK kcí vel. 300 x 300 mm pro příčky a předsazené stěny</t>
  </si>
  <si>
    <t>804302141</t>
  </si>
  <si>
    <t>Montáž dvířek pro konstrukce ze sádrokartonových desek revizních dvouplášťových pro příčky a předsazené stěny velikost (šxv) 300 x 300 mm</t>
  </si>
  <si>
    <t>105</t>
  </si>
  <si>
    <t>59030755</t>
  </si>
  <si>
    <t>dvířka revizní jednokřídlá dvouplášťová s automatickým zámkem 300x300mm, OZN.: A05</t>
  </si>
  <si>
    <t>1446727573</t>
  </si>
  <si>
    <t>dvířka revizní jednokřídlá dvouplášťová s automatickým zámkem 300x300mm</t>
  </si>
  <si>
    <t>106</t>
  </si>
  <si>
    <t>763181311</t>
  </si>
  <si>
    <t>Montáž jednokřídlové kovové zárubně SDK příčka - dočasná instalace</t>
  </si>
  <si>
    <t>-1380636175</t>
  </si>
  <si>
    <t>Výplně otvorů konstrukcí ze sádrokartonových desek montáž zárubně kovové s konstrukcí jednokřídlové</t>
  </si>
  <si>
    <t>107</t>
  </si>
  <si>
    <t>55331590</t>
  </si>
  <si>
    <t>zárubeň jednokřídlá ocelová pro sádrokartonové příčky tl stěny 75-100mm rozměru 800/1970, 2100mm</t>
  </si>
  <si>
    <t>-1587274912</t>
  </si>
  <si>
    <t>"dočasné ochrané stěny"</t>
  </si>
  <si>
    <t>"1.NP"1</t>
  </si>
  <si>
    <t>"2.NP"1</t>
  </si>
  <si>
    <t>"3.NP"1</t>
  </si>
  <si>
    <t>108</t>
  </si>
  <si>
    <t>763181422</t>
  </si>
  <si>
    <t>Ztužující výplň otvoru pro dveře s UA a UW profilem pro příčky přes 3,25 do 3,75 m</t>
  </si>
  <si>
    <t>1257700658</t>
  </si>
  <si>
    <t>Výplně otvorů konstrukcí ze sádrokartonových desek ztužující výplň otvoru pro dveře s UA a UW profilem, výšky příčky přes 3,25 do 3,75 m</t>
  </si>
  <si>
    <t>"Dveřní otvory"2*2*3</t>
  </si>
  <si>
    <t>"Instalační ZTI moduly (WC, bidet, výlevka)"9*2*3</t>
  </si>
  <si>
    <t>"zásobníkový ohřívač TUV"2</t>
  </si>
  <si>
    <t>109</t>
  </si>
  <si>
    <t>763411111</t>
  </si>
  <si>
    <t>Sanitární příčky do mokrého prostředí, desky s HPL - laminátem tl 19,6 mm, OZN. A02, A03</t>
  </si>
  <si>
    <t>-865214829</t>
  </si>
  <si>
    <t>Sanitární příčky vhodné do mokrého prostředí dělící z dřevotřískových desek s HPL-laminátem tl. 19,6 mm</t>
  </si>
  <si>
    <t>"sanitární příčky HPL"</t>
  </si>
  <si>
    <t>"1.NP"(3,875*2+1,2*5-0,7*7)*1,9</t>
  </si>
  <si>
    <t>"2.NP"(3,875*2+1,2*5-0,7*7)*1,9</t>
  </si>
  <si>
    <t>"3.NP"(3,875*2+1,2*5-0,7*7)*1,9</t>
  </si>
  <si>
    <t>110</t>
  </si>
  <si>
    <t>763411121</t>
  </si>
  <si>
    <t>Dveře sanitárních příček, desky s HPL - laminátem tl 19,6 mm, š do 800 mm, v do 2000 mm, OZN.: A02, A03</t>
  </si>
  <si>
    <t>-1075655060</t>
  </si>
  <si>
    <t>Sanitární příčky vhodné do mokrého prostředí dveře vnitřní do sanitárních příček šířky do 800 mm, výšky do 2 000 mm z dřevotřískových desek s HPL-laminátem včetně nerezového kování tl. 19,6 mm</t>
  </si>
  <si>
    <t>"1.NP"7</t>
  </si>
  <si>
    <t>"2.NP"7</t>
  </si>
  <si>
    <t>"3.NP"7</t>
  </si>
  <si>
    <t>111</t>
  </si>
  <si>
    <t>763431001</t>
  </si>
  <si>
    <t>Montáž minerálního podhledu s vyjímatelnými panely vel. do 0,36 m2 na zavěšený viditelný rošt</t>
  </si>
  <si>
    <t>-835132523</t>
  </si>
  <si>
    <t>Montáž podhledu minerálního včetně zavěšeného roštu viditelného s panely vyjímatelnými, velikosti panelů do 0,36 m2</t>
  </si>
  <si>
    <t>112</t>
  </si>
  <si>
    <t>59036122</t>
  </si>
  <si>
    <t>panel akustický pro vlhké prostory, barvená hrana, bílá, tl 20mm</t>
  </si>
  <si>
    <t>-1017001578</t>
  </si>
  <si>
    <t>114,75*1,05 'Přepočtené koeficientem množství</t>
  </si>
  <si>
    <t>113</t>
  </si>
  <si>
    <t>763431201</t>
  </si>
  <si>
    <t>Napojení minerálního podhledu na stěnu obvodovou lištou</t>
  </si>
  <si>
    <t>-323103437</t>
  </si>
  <si>
    <t>Montáž podhledu minerálního napojení na stěnu lištou obvodovou</t>
  </si>
  <si>
    <t>114</t>
  </si>
  <si>
    <t>763431801</t>
  </si>
  <si>
    <t>Demontáž minerálního podhledu zavěšeného na viditelném roštu</t>
  </si>
  <si>
    <t>179137810</t>
  </si>
  <si>
    <t>Demontáž podhledu minerálního na zavěšeném na roštu viditelném</t>
  </si>
  <si>
    <t>"1.NP"6*2</t>
  </si>
  <si>
    <t>115</t>
  </si>
  <si>
    <t>998763304</t>
  </si>
  <si>
    <t>Přesun hmot tonážní pro sádrokartonové konstrukce v objektech v do 36 m</t>
  </si>
  <si>
    <t>2115632878</t>
  </si>
  <si>
    <t>Přesun hmot pro konstrukce montované z desek sádrokartonových, sádrovláknitých, cementovláknitých nebo cementových stanovený z hmotnosti přesunovaného materiálu vodorovná dopravní vzdálenost do 50 m základní v objektech výšky přes 24 do 36 m</t>
  </si>
  <si>
    <t>764</t>
  </si>
  <si>
    <t>Konstrukce klempířské</t>
  </si>
  <si>
    <t>116</t>
  </si>
  <si>
    <t>764002851</t>
  </si>
  <si>
    <t>Demontáž oplechování parapetů do suti</t>
  </si>
  <si>
    <t>-1531134634</t>
  </si>
  <si>
    <t>Demontáž klempířských konstrukcí oplechování parapetů do suti</t>
  </si>
  <si>
    <t>"1.NP-3.NP"2,4*2*3</t>
  </si>
  <si>
    <t>117</t>
  </si>
  <si>
    <t>764216645</t>
  </si>
  <si>
    <t>Oplechování rovných parapetů celoplošně lepené z Pz s povrchovou úpravou rš 400 mm,OZN.: K01</t>
  </si>
  <si>
    <t>-3185112</t>
  </si>
  <si>
    <t>Oplechování parapetů z pozinkovaného plechu s povrchovou úpravou rovných celoplošně lepené, bez rohů rš 400 mm</t>
  </si>
  <si>
    <t>"okna"2,4*2*3</t>
  </si>
  <si>
    <t>118</t>
  </si>
  <si>
    <t>998764122</t>
  </si>
  <si>
    <t>Přesun hmot tonážní pro konstrukce klempířské ruční v objektech v přes 6 do 12 m</t>
  </si>
  <si>
    <t>-104036912</t>
  </si>
  <si>
    <t>Přesun hmot pro konstrukce klempířské stanovený z hmotnosti přesunovaného materiálu vodorovná dopravní vzdálenost do 50 m ruční (bez užtití mechanizace) v objektech výšky přes 6 do 12 m</t>
  </si>
  <si>
    <t>766</t>
  </si>
  <si>
    <t>Konstrukce truhlářské</t>
  </si>
  <si>
    <t>119</t>
  </si>
  <si>
    <t>766491851</t>
  </si>
  <si>
    <t>Demontáž prahů dveří jednokřídlových</t>
  </si>
  <si>
    <t>877504142</t>
  </si>
  <si>
    <t>Demontáž ostatních truhlářských konstrukcí prahů dveří jednokřídlových</t>
  </si>
  <si>
    <t>"1.NP"10</t>
  </si>
  <si>
    <t>"2.NP"8</t>
  </si>
  <si>
    <t>"3.NP"10</t>
  </si>
  <si>
    <t>120</t>
  </si>
  <si>
    <t>766622133</t>
  </si>
  <si>
    <t>Montáž plastových oken plochy přes 1 m2 otevíravých v přes 2,5 m s rámem do zdiva</t>
  </si>
  <si>
    <t>-1132774307</t>
  </si>
  <si>
    <t>Montáž oken plastových včetně montáže rámu plochy přes 1 m2 otevíravých do zdiva, výšky přes 2,5 m</t>
  </si>
  <si>
    <t>"1.NP-3.NP"2,4*2,4*2*3</t>
  </si>
  <si>
    <t>121</t>
  </si>
  <si>
    <t>61140054</t>
  </si>
  <si>
    <t>okno plastové otevíravé/sklopné trojsklo přes plochu 1m2 v 1,5-2,5m</t>
  </si>
  <si>
    <t>1917699116</t>
  </si>
  <si>
    <t>122</t>
  </si>
  <si>
    <t>766629631</t>
  </si>
  <si>
    <t>Montáž těsnění připojovací spáry ostění nebo nadpraží komprimační páskou</t>
  </si>
  <si>
    <t>900551050</t>
  </si>
  <si>
    <t>Předsazená montáž otvorových výplní dveří utěsnění připojovací spáry ostění nebo nadpraží komprimační páskou</t>
  </si>
  <si>
    <t>123</t>
  </si>
  <si>
    <t>59071034</t>
  </si>
  <si>
    <t>páska okenní těsnící měkčený pěnový PUR impregnovaná s integrovanou páskou 8-33x77mm</t>
  </si>
  <si>
    <t>1950785874</t>
  </si>
  <si>
    <t>"1.NP-3.NP"2,4*3*2*3</t>
  </si>
  <si>
    <t>43,2*1,1 'Přepočtené koeficientem množství</t>
  </si>
  <si>
    <t>124</t>
  </si>
  <si>
    <t>766629639</t>
  </si>
  <si>
    <t>Montáž těsnění připojovací spáry parapetu těsnící fólií</t>
  </si>
  <si>
    <t>-785948532</t>
  </si>
  <si>
    <t>Předsazená montáž otvorových výplní dveří utěsnění připojovací spáry parapetu těsnící fólií</t>
  </si>
  <si>
    <t>125</t>
  </si>
  <si>
    <t>59071093</t>
  </si>
  <si>
    <t>fólie okenní těsnící univerzální klimaticky aktivní omítatelná 100mm s butylem</t>
  </si>
  <si>
    <t>-1784448995</t>
  </si>
  <si>
    <t>14,4*1,1 'Přepočtené koeficientem množství</t>
  </si>
  <si>
    <t>126</t>
  </si>
  <si>
    <t>766660001</t>
  </si>
  <si>
    <t>Montáž dveřních křídel otvíravých jednokřídlových š do 0,8 m do ocelové zárubně</t>
  </si>
  <si>
    <t>-1032092037</t>
  </si>
  <si>
    <t>Montáž dveřních křídel dřevěných nebo plastových otevíravých do ocelové zárubně povrchově upravených jednokřídlových, šířky do 800 mm</t>
  </si>
  <si>
    <t>127</t>
  </si>
  <si>
    <t>61162086</t>
  </si>
  <si>
    <t>dveře jednokřídlé dřevotřískové povrch laminátový plné 800x1970-2100mm, OZN.: D01, D02</t>
  </si>
  <si>
    <t>930049169</t>
  </si>
  <si>
    <t>dveře jednokřídlé dřevotřískové povrch laminátový plné 800x1970-2100mm</t>
  </si>
  <si>
    <t>766660713</t>
  </si>
  <si>
    <t>Montáž okopového plechu dveřních křídel</t>
  </si>
  <si>
    <t>2073035464</t>
  </si>
  <si>
    <t>Montáž dveřních doplňků plechu okopového</t>
  </si>
  <si>
    <t>129</t>
  </si>
  <si>
    <t>54915212</t>
  </si>
  <si>
    <t>plech okopový nerez 815x250x0,6mm</t>
  </si>
  <si>
    <t>1984413834</t>
  </si>
  <si>
    <t>15*2 'Přepočtené koeficientem množství</t>
  </si>
  <si>
    <t>130</t>
  </si>
  <si>
    <t>766660717</t>
  </si>
  <si>
    <t>Montáž samozavírače na ocelovou zárubeň a dveřní křídlo</t>
  </si>
  <si>
    <t>1104040288</t>
  </si>
  <si>
    <t>Montáž dveřních doplňků samozavírače na zárubeň ocelovou</t>
  </si>
  <si>
    <t>131</t>
  </si>
  <si>
    <t>54917250</t>
  </si>
  <si>
    <t>samozavírač dveří hydraulický</t>
  </si>
  <si>
    <t>-1027305642</t>
  </si>
  <si>
    <t>"vnitřní dveře - chodba"3*3</t>
  </si>
  <si>
    <t>132</t>
  </si>
  <si>
    <t>766660720</t>
  </si>
  <si>
    <t>Osazení větrací mřížky s vyříznutím otvoru</t>
  </si>
  <si>
    <t>463532876</t>
  </si>
  <si>
    <t>Montáž dveřních doplňků větrací mřížky s vyříznutím otvoru</t>
  </si>
  <si>
    <t>133</t>
  </si>
  <si>
    <t>42972124</t>
  </si>
  <si>
    <t>mřížka větrací do dřeva kovová 150x400mm</t>
  </si>
  <si>
    <t>1391572164</t>
  </si>
  <si>
    <t>"dveře WC"2*3</t>
  </si>
  <si>
    <t>6*2 'Přepočtené koeficientem množství</t>
  </si>
  <si>
    <t>134</t>
  </si>
  <si>
    <t>766660729</t>
  </si>
  <si>
    <t>Montáž dveřního interiérového kování - štítku s klikou</t>
  </si>
  <si>
    <t>1887857104</t>
  </si>
  <si>
    <t>Montáž dveřních doplňků dveřního kování interiérového štítku s klikou</t>
  </si>
  <si>
    <t>135</t>
  </si>
  <si>
    <t>54914123</t>
  </si>
  <si>
    <t>kování rozetové klika/klika</t>
  </si>
  <si>
    <t>60229815</t>
  </si>
  <si>
    <t>136</t>
  </si>
  <si>
    <t>766691811</t>
  </si>
  <si>
    <t>Demontáž parapetních desek dřevěných nebo plastových šířky do 300 mm</t>
  </si>
  <si>
    <t>-1586256494</t>
  </si>
  <si>
    <t>Demontáž parapetních desek šířky do 300 mm</t>
  </si>
  <si>
    <t>770</t>
  </si>
  <si>
    <t>Podlahy</t>
  </si>
  <si>
    <t>771</t>
  </si>
  <si>
    <t>Podlahy z dlaždic</t>
  </si>
  <si>
    <t>137</t>
  </si>
  <si>
    <t>771-001</t>
  </si>
  <si>
    <t xml:space="preserve">D+M Mechanicky upevněný, případně konstrukčně lepený podlahový  profil, OZN. A01</t>
  </si>
  <si>
    <t>556666161</t>
  </si>
  <si>
    <t>Dodávka a montáž:
Mechanicky upevněný, případně konstrukčně lepený podlahový soklíkový profil v místnostech s kobercovou podlahovou krytinou.
Je navržen profil z tvrzeného PVC s průběžnou samolepicí zónou pro vlepení pásku podlahové krytiny.
Parametry
Barva profilu: bílá
Součástí položky je dodávka profilu, rozměrová a tvarová úprava, montáž, včetně dodávky a vlepení pásku podlahové krytiny. Průběžná spára v kontaktu soklíkového profilu s navazujícími svislými konstrukcemi bude vyplněná trvale pružným přetíratelným tmelem bílé barvy.
Výměra je uvedena bez rezervy a prořezu.</t>
  </si>
  <si>
    <t>0,8*9</t>
  </si>
  <si>
    <t>138</t>
  </si>
  <si>
    <t>771111011</t>
  </si>
  <si>
    <t>Vysátí podkladu před pokládkou dlažby</t>
  </si>
  <si>
    <t>-769893931</t>
  </si>
  <si>
    <t>Příprava podkladu před provedením dlažby vysátí podlah</t>
  </si>
  <si>
    <t>139</t>
  </si>
  <si>
    <t>771121011</t>
  </si>
  <si>
    <t>Nátěr penetrační na podlahu</t>
  </si>
  <si>
    <t>10641382</t>
  </si>
  <si>
    <t>Příprava podkladu před provedením dlažby nátěr penetrační na podlahu</t>
  </si>
  <si>
    <t>140</t>
  </si>
  <si>
    <t>771151021</t>
  </si>
  <si>
    <t>Samonivelační stěrka podlah pevnosti 30 MPa tl 3 mm</t>
  </si>
  <si>
    <t>-2040159777</t>
  </si>
  <si>
    <t>Příprava podkladu před provedením dlažby samonivelační stěrka min. pevnosti 30 MPa, tloušťky do 3 mm</t>
  </si>
  <si>
    <t>141</t>
  </si>
  <si>
    <t>771474113</t>
  </si>
  <si>
    <t>Montáž soklů z dlaždic keramických rovných flexibilní lepidlo v do 120 mm</t>
  </si>
  <si>
    <t>-1157880801</t>
  </si>
  <si>
    <t>Montáž soklů z dlaždic keramických lepených cementovým flexibilním lepidlem rovných, výšky přes 90 do 120 mm</t>
  </si>
  <si>
    <t>"chodba"</t>
  </si>
  <si>
    <t>"1.NP"7-0,8*3</t>
  </si>
  <si>
    <t>"2.NP"7-0,8*3</t>
  </si>
  <si>
    <t>"3.NP"7-0,8*3</t>
  </si>
  <si>
    <t>142</t>
  </si>
  <si>
    <t>59761160</t>
  </si>
  <si>
    <t>dlažba keramická slinutá mrazuvzdorná povrch hladký/matný tl do 10mm přes 9 do 12ks/m2</t>
  </si>
  <si>
    <t>-1431388411</t>
  </si>
  <si>
    <t>"chodba 1NP"6*0,22</t>
  </si>
  <si>
    <t>1,32*1,1 'Přepočtené koeficientem množství</t>
  </si>
  <si>
    <t>143</t>
  </si>
  <si>
    <t>771574413</t>
  </si>
  <si>
    <t>Montáž podlah keramických hladkých lepených cementovým flexibilním lepidlem přes 2 do 4 ks/m2</t>
  </si>
  <si>
    <t>625934992</t>
  </si>
  <si>
    <t>Montáž podlah z dlaždic keramických lepených cementovým flexibilním lepidlem hladkých, tloušťky do 10 mm přes 2 do 4 ks/m2</t>
  </si>
  <si>
    <t>144</t>
  </si>
  <si>
    <t>59761116</t>
  </si>
  <si>
    <t>dlažba keramická slinutá mrazuvzdorná R9 povrch hladký/matný tl do 10mm přes 2 do 4ks/m2</t>
  </si>
  <si>
    <t>1412998067</t>
  </si>
  <si>
    <t>114,75*1,1 'Přepočtené koeficientem množství</t>
  </si>
  <si>
    <t>145</t>
  </si>
  <si>
    <t>771574416</t>
  </si>
  <si>
    <t>Montáž podlah keramických hladkých lepených cementovým flexibilním lepidlem přes 9 do 12 ks/m2</t>
  </si>
  <si>
    <t>-1550047707</t>
  </si>
  <si>
    <t>Montáž podlah z dlaždic keramických lepených cementovým flexibilním lepidlem hladkých, tloušťky do 10 mm přes 9 do 12 ks/m2</t>
  </si>
  <si>
    <t>146</t>
  </si>
  <si>
    <t>59761121</t>
  </si>
  <si>
    <t>dlažba keramická slinutá mrazuvzdorná R9 povrch hladký/matný tl do 10mm přes 9 do 12ks/m2</t>
  </si>
  <si>
    <t>1005493190</t>
  </si>
  <si>
    <t>6*1,1 'Přepočtené koeficientem množství</t>
  </si>
  <si>
    <t>147</t>
  </si>
  <si>
    <t>771577111</t>
  </si>
  <si>
    <t>Příplatek k montáži podlah keramických lepených flexibilním lepidlem za plochu do 5 m2</t>
  </si>
  <si>
    <t>-1315564312</t>
  </si>
  <si>
    <t>Montáž podlah z dlaždic keramických lepených cementovým flexibilním lepidlem Příplatek k cenám za plochu do 5 m2 jednotlivě</t>
  </si>
  <si>
    <t>9,4*3</t>
  </si>
  <si>
    <t>148</t>
  </si>
  <si>
    <t>771591115</t>
  </si>
  <si>
    <t>Podlahy spárování silikonem</t>
  </si>
  <si>
    <t>2102635276</t>
  </si>
  <si>
    <t>Podlahy - dokončovací práce spárování silikonem</t>
  </si>
  <si>
    <t>149</t>
  </si>
  <si>
    <t>771591122</t>
  </si>
  <si>
    <t>Podlahy separační provazec do pružných spar průměru 6 mm</t>
  </si>
  <si>
    <t>-789555931</t>
  </si>
  <si>
    <t>Podlahy - dokončovací práce separační provazec do pružných spar, průměru 6 mm</t>
  </si>
  <si>
    <t>150</t>
  </si>
  <si>
    <t>998771104</t>
  </si>
  <si>
    <t>Přesun hmot tonážní pro podlahy z dlaždic v objektech v do 36 m</t>
  </si>
  <si>
    <t>-261147916</t>
  </si>
  <si>
    <t>Přesun hmot pro podlahy z dlaždic stanovený z hmotnosti přesunovaného materiálu vodorovná dopravní vzdálenost do 50 m základní v objektech výšky přes 24 do 36 m</t>
  </si>
  <si>
    <t>776</t>
  </si>
  <si>
    <t>Podlahy povlakové</t>
  </si>
  <si>
    <t>151</t>
  </si>
  <si>
    <t>776-001.1</t>
  </si>
  <si>
    <t>D+M Přechodový profil š. 30, v. 5, d. 700 mm OZN. A2</t>
  </si>
  <si>
    <t>-1590219539</t>
  </si>
  <si>
    <t>Dodávka a montáž:
Přechodový profil pro podlahy ve stejné výšce. Mechanicky kotvený přechodový profil určený pro krytí spáry rozdílných podlahových krytin stejné tloušťky, případně ve stejné výšce, v odůvodněných případech s rozdílem převýšení podlah nepřesahujícím 3 mm.
Rozměry:
š. 30 mm
v. 5 mm
d. 700 mm</t>
  </si>
  <si>
    <t>"A2 přechodový profil"1</t>
  </si>
  <si>
    <t>780</t>
  </si>
  <si>
    <t>Dokončovací práce</t>
  </si>
  <si>
    <t>781</t>
  </si>
  <si>
    <t>Dokončovací práce - obklady</t>
  </si>
  <si>
    <t>152</t>
  </si>
  <si>
    <t>781-003</t>
  </si>
  <si>
    <t>D+M Ochranný, ukončovací a dekorativní profil pro vodorovné a svislé vnější rohy ve styku keramických obkladů OZN. A04</t>
  </si>
  <si>
    <t>-1612671863</t>
  </si>
  <si>
    <t>Dodávka a montáž:
Ochranný, ukončovací a dekorativní profil pro vodorovné a svislé vnější rohy ve styku keramických obkladů a vodorovné, případně svislé ukončení keramických obkladů ve styku s omítkou.
Materiál: nerezová ocel AISI 316 - DIN 1.4404
Výška profilu: v závislosti na keramickém obkladu nebo mozaice; v intervalu 8 - 12,5 mm
Povrch: satinovaný
Napojení profilů: nakoso; maximálně 1 spoj v celé délce profilu, v méně exponované poloze spoje
Montáž: rameno profilu bude zapracováno super-flexibilním nano-strukturálním vylehčeným
lepidlem do zdiva z pórobetonu, případně vápeno-cementové jádrové omítky, včetně penetrace povrchu.
Součástí položky je rozměrová a tvarová úprava profilu, včetně systémových prvků.
Poznámka:
Dělení nebo opracování profilů bude prováděno strojní pilou vybavenou řezným médiem určeným k dělení nerezové oceli.</t>
  </si>
  <si>
    <t>"svislé rohy a paarapet"</t>
  </si>
  <si>
    <t>"1.NP"2,4*2+1,2*2*2+2,1*5</t>
  </si>
  <si>
    <t>"2.NP"2,4*2+1,2*2*2+2,1*5</t>
  </si>
  <si>
    <t>"3.NP"2,4*2+1,2*2*2+2,1*5</t>
  </si>
  <si>
    <t>153</t>
  </si>
  <si>
    <t>781111011</t>
  </si>
  <si>
    <t>Ometení (oprášení) stěny při přípravě podkladu</t>
  </si>
  <si>
    <t>-1126351900</t>
  </si>
  <si>
    <t>Příprava podkladu před provedením obkladu oprášení (ometení) stěny</t>
  </si>
  <si>
    <t>"x.01"(2,3+2,57)*2*2,1-(0,8*1,97*2)</t>
  </si>
  <si>
    <t>"X.02"(3,34+4,325)*2*2,1-(0,8*1,97+2,4*1,2)+(2,4+1,2*2)*0,2</t>
  </si>
  <si>
    <t>"X.03"(2,03+2,345)*2*2,1-(0,8*1,97)</t>
  </si>
  <si>
    <t>"X.04"(1,835+2,57)*2*2,1-(0,8*1,97*2)</t>
  </si>
  <si>
    <t>"X.05"(2,725+4,325)*2*2,1-(0,8*1,97+2,4*1,2)+(2,4+1,2*2)*0,2</t>
  </si>
  <si>
    <t>104,261*3</t>
  </si>
  <si>
    <t>154</t>
  </si>
  <si>
    <t>781121011</t>
  </si>
  <si>
    <t>Nátěr penetrační na stěnu</t>
  </si>
  <si>
    <t>-1872852904</t>
  </si>
  <si>
    <t>Příprava podkladu před provedením obkladu nátěr penetrační na stěnu</t>
  </si>
  <si>
    <t>155</t>
  </si>
  <si>
    <t>781474154</t>
  </si>
  <si>
    <t>Montáž obkladů vnitřních keramických velkoformátových hladkých do 6 ks/m2 lepených flexibilním lepidlem</t>
  </si>
  <si>
    <t>-1658832604</t>
  </si>
  <si>
    <t>Montáž keramických obkladů stěn lepených cementovým flexibilním lepidlem hladkých přes 4 do 6 ks/m2</t>
  </si>
  <si>
    <t>156</t>
  </si>
  <si>
    <t>59761728</t>
  </si>
  <si>
    <t>obklad keramický nemrazuvzdorný povrch reliéfní/matný tl do 10mm přes 4 do 6ks/m2</t>
  </si>
  <si>
    <t>-684414019</t>
  </si>
  <si>
    <t>"x.01"(2,475+2,57)*2*2,1-(0,8*1,97*2)</t>
  </si>
  <si>
    <t>104,996*3</t>
  </si>
  <si>
    <t>314,988*1,15 'Přepočtené koeficientem množství</t>
  </si>
  <si>
    <t>157</t>
  </si>
  <si>
    <t>781491822</t>
  </si>
  <si>
    <t>Demontáž vanových dvířek plastových lepených s rámem</t>
  </si>
  <si>
    <t>990022805</t>
  </si>
  <si>
    <t>Odstranění obkladů - ostatní prvky vanová dvířka plastová lepená s rámem</t>
  </si>
  <si>
    <t>158</t>
  </si>
  <si>
    <t>781495115</t>
  </si>
  <si>
    <t>Spárování vnitřních obkladů silikonem</t>
  </si>
  <si>
    <t>1402279846</t>
  </si>
  <si>
    <t>Obklad - dokončující práce ostatní práce spárování silikonem</t>
  </si>
  <si>
    <t>"svislé kouty + ocelové zárubně"</t>
  </si>
  <si>
    <t>"x.01"2,1*6+(0,9+2,02*2)*2</t>
  </si>
  <si>
    <t>"X.02"2,1*5+0,9+2,02*2+2,4+1,2*2</t>
  </si>
  <si>
    <t>"X.03"2,1*4+0,9+2,02*2</t>
  </si>
  <si>
    <t>"X.04"2,1*5+(0,9+2,02*2)*2</t>
  </si>
  <si>
    <t>"X.05"2,1*5+0,9+2,02*2+2,4+1,2*2</t>
  </si>
  <si>
    <t>96,68*3</t>
  </si>
  <si>
    <t>159</t>
  </si>
  <si>
    <t>781495122</t>
  </si>
  <si>
    <t>Separační provazec do pružných spar průměru 4 mm</t>
  </si>
  <si>
    <t>1888478180</t>
  </si>
  <si>
    <t>Obklad - dokončující práce ostatní práce separační provazec do pružných spar, průměru 4 mm</t>
  </si>
  <si>
    <t>"svislé kouty"</t>
  </si>
  <si>
    <t>"x.01"2,1*6</t>
  </si>
  <si>
    <t>"X.02"2,1*5</t>
  </si>
  <si>
    <t>"X.03"2,1*4</t>
  </si>
  <si>
    <t>"X.04"2,1*5</t>
  </si>
  <si>
    <t>"X.05"2,1*5</t>
  </si>
  <si>
    <t>52,5*3</t>
  </si>
  <si>
    <t>160</t>
  </si>
  <si>
    <t>781495141</t>
  </si>
  <si>
    <t>Průnik obkladem kruhový do DN 30 bez izolace</t>
  </si>
  <si>
    <t>-1481610777</t>
  </si>
  <si>
    <t>Obklad - dokončující práce průnik obkladem kruhový, bez izolace do DN 30</t>
  </si>
  <si>
    <t>"WC - šrouby"7*2</t>
  </si>
  <si>
    <t>"B-šrouby"1*2</t>
  </si>
  <si>
    <t>"V-šrouby"1*2</t>
  </si>
  <si>
    <t>"P-šrouby"4*2</t>
  </si>
  <si>
    <t>"U-roháčky"6*2</t>
  </si>
  <si>
    <t>"B- roháčky"1*2</t>
  </si>
  <si>
    <t>"P-roháčky"4</t>
  </si>
  <si>
    <t>"V-baterie"1*2</t>
  </si>
  <si>
    <t>46*3</t>
  </si>
  <si>
    <t>"EZO-připojení"2</t>
  </si>
  <si>
    <t>161</t>
  </si>
  <si>
    <t>781495142</t>
  </si>
  <si>
    <t>Průnik obkladem kruhový do DN 90 bez izolace</t>
  </si>
  <si>
    <t>1482893560</t>
  </si>
  <si>
    <t>Obklad - dokončující práce průnik obkladem kruhový, bez izolace přes DN 30 do DN 90</t>
  </si>
  <si>
    <t>"WC- splachování"7*1</t>
  </si>
  <si>
    <t>"B-odpad"1*1</t>
  </si>
  <si>
    <t>"V-splachování"1*1</t>
  </si>
  <si>
    <t>"U-odpad"7*1</t>
  </si>
  <si>
    <t>"P-odpad"4*1</t>
  </si>
  <si>
    <t>"VZT- kondenz"1*1</t>
  </si>
  <si>
    <t>"elektroinstalace"12</t>
  </si>
  <si>
    <t>33*3</t>
  </si>
  <si>
    <t>"EZO-přepad"2</t>
  </si>
  <si>
    <t>162</t>
  </si>
  <si>
    <t>781495143</t>
  </si>
  <si>
    <t>Průnik obkladem kruhový přes DN 90 bez izolace</t>
  </si>
  <si>
    <t>-14314037</t>
  </si>
  <si>
    <t>Obklad - dokončující práce průnik obkladem kruhový, bez izolace přes DN 90</t>
  </si>
  <si>
    <t>"WC-odpad"7*1</t>
  </si>
  <si>
    <t>"V-odpad"1*1</t>
  </si>
  <si>
    <t>8*3</t>
  </si>
  <si>
    <t>163</t>
  </si>
  <si>
    <t>781495153</t>
  </si>
  <si>
    <t>Průnik obkladem hranatý o delší straně přes 90 mm bez izolace</t>
  </si>
  <si>
    <t>-1962573413</t>
  </si>
  <si>
    <t>Obklad - dokončující práce průnik obkladem hranatý, bez izolace, o delší straně přes 90 mm</t>
  </si>
  <si>
    <t>"WC-tlačítko splachování"7</t>
  </si>
  <si>
    <t>"V-tlačítko splachování"1</t>
  </si>
  <si>
    <t>"revizní dvířka"5</t>
  </si>
  <si>
    <t>13*3</t>
  </si>
  <si>
    <t>164</t>
  </si>
  <si>
    <t>781495211</t>
  </si>
  <si>
    <t>Čištění vnitřních ploch stěn po provedení obkladu chemickými prostředky</t>
  </si>
  <si>
    <t>1240969503</t>
  </si>
  <si>
    <t>Čištění vnitřních ploch po provedení obkladu stěn chemickými prostředky</t>
  </si>
  <si>
    <t>165</t>
  </si>
  <si>
    <t>998781103</t>
  </si>
  <si>
    <t>Přesun hmot tonážní pro obklady keramické v objektech v do 24 m</t>
  </si>
  <si>
    <t>1162828481</t>
  </si>
  <si>
    <t>Přesun hmot pro obklady keramické stanovený z hmotnosti přesunovaného materiálu vodorovná dopravní vzdálenost do 50 m základní v objektech výšky přes 12 do 24 m</t>
  </si>
  <si>
    <t>784</t>
  </si>
  <si>
    <t>Dokončovací práce - malby a tapety</t>
  </si>
  <si>
    <t>166</t>
  </si>
  <si>
    <t>784181121</t>
  </si>
  <si>
    <t>Hloubková jednonásobná penetrace podkladu v místnostech výšky do 3,80 m</t>
  </si>
  <si>
    <t>-1660358524</t>
  </si>
  <si>
    <t>Penetrace podkladu jednonásobná hloubková akrylátová bezbarvá v místnostech výšky do 3,80 m</t>
  </si>
  <si>
    <t>"stěny"</t>
  </si>
  <si>
    <t>"omítka"</t>
  </si>
  <si>
    <t>"1.NP"(0,8*2+0,7*2+5,6*2+0,7+0,25+5,6+0,25+0,3)*0,9</t>
  </si>
  <si>
    <t>"2.NP"(0,8*2+0,7*2+5,6*2+0,7+0,25+5,6+0,25+0,3)*0,9</t>
  </si>
  <si>
    <t>"3.NP"(0,8*2+0,7*2+5,6*2+0,7+0,25+5,6+0,25+0,3)*0,9</t>
  </si>
  <si>
    <t>"SDK"</t>
  </si>
  <si>
    <t>"X.NP"(6,465+3,875+2,57+2,345+1,875+3,15)*0,9*3</t>
  </si>
  <si>
    <t>"stropy"</t>
  </si>
  <si>
    <t>"x.01"5,63*3</t>
  </si>
  <si>
    <t>"X.02"12,5*3</t>
  </si>
  <si>
    <t>"X.03"4,76*3</t>
  </si>
  <si>
    <t>"X.04"4,64*3</t>
  </si>
  <si>
    <t>"X.05"10,39*3</t>
  </si>
  <si>
    <t>167</t>
  </si>
  <si>
    <t>784191003</t>
  </si>
  <si>
    <t>Čištění vnitřních ploch oken dvojitých nebo zdvojených po provedení malířských prací</t>
  </si>
  <si>
    <t>-944839468</t>
  </si>
  <si>
    <t>Čištění vnitřních ploch hrubý úklid po provedení malířských prací omytím oken dvojitých nebo zdvojených</t>
  </si>
  <si>
    <t>"X.NP"2,375*2,4*2*3</t>
  </si>
  <si>
    <t>168</t>
  </si>
  <si>
    <t>784191007</t>
  </si>
  <si>
    <t>Čištění vnitřních ploch podlah po provedení malířských prací</t>
  </si>
  <si>
    <t>-777835580</t>
  </si>
  <si>
    <t>Čištění vnitřních ploch hrubý úklid po provedení malířských prací omytím podlah</t>
  </si>
  <si>
    <t>39,86*3</t>
  </si>
  <si>
    <t>169</t>
  </si>
  <si>
    <t>784221101</t>
  </si>
  <si>
    <t>Dvojnásobné bílé malby ze směsí za sucha dobře otěruvzdorných v místnostech do 3,80 m</t>
  </si>
  <si>
    <t>-630667685</t>
  </si>
  <si>
    <t>Malby z malířských směsí otěruvzdorných za sucha dvojnásobné, bílé za sucha otěruvzdorné dobře v místnostech výšky do 3,80 m</t>
  </si>
  <si>
    <t>"porobeton chodba"</t>
  </si>
  <si>
    <t>D1.4.1 - Zdravotně technické instalace</t>
  </si>
  <si>
    <t xml:space="preserve">    1 - Zemní práce</t>
  </si>
  <si>
    <t xml:space="preserve">      13 - Zemní práce - hloubené vykopávky</t>
  </si>
  <si>
    <t xml:space="preserve">      16 - Zemní práce - přemístění výkopku</t>
  </si>
  <si>
    <t xml:space="preserve">      17 - Zemní práce - konstrukce ze zemin</t>
  </si>
  <si>
    <t xml:space="preserve">      31 - Zdi pozemních staveb</t>
  </si>
  <si>
    <t xml:space="preserve">    8 - Vedení trubní dálková a přípojná</t>
  </si>
  <si>
    <t xml:space="preserve">        997 - Přesun sutě</t>
  </si>
  <si>
    <t xml:space="preserve">        998 - Přesun hmot</t>
  </si>
  <si>
    <t xml:space="preserve">    710 - Izolace</t>
  </si>
  <si>
    <t xml:space="preserve">    720 - Zdravotechnicka</t>
  </si>
  <si>
    <t xml:space="preserve">      721 - Zdravotechnika - vnitřní kanalizace</t>
  </si>
  <si>
    <t xml:space="preserve">      722 - Zdravotechnika - vnitřní vodovod</t>
  </si>
  <si>
    <t xml:space="preserve">      725 - Zdravotechnika - zařizovací předměty</t>
  </si>
  <si>
    <t xml:space="preserve">      726 - Zdravotechnika - předstěnové instalace</t>
  </si>
  <si>
    <t xml:space="preserve">      727 - Zdravotechnika - požární ochrana</t>
  </si>
  <si>
    <t>HZS - Hodinové zúčtovací sazby</t>
  </si>
  <si>
    <t>Zemní práce</t>
  </si>
  <si>
    <t>Zemní práce - hloubené vykopávky</t>
  </si>
  <si>
    <t>139751101</t>
  </si>
  <si>
    <t>Vykopávky v uzavřených prostorech v hornině třídy těžitelnosti I, skupiny 1 až 3 ručně</t>
  </si>
  <si>
    <t>CS ÚRS 2023 02</t>
  </si>
  <si>
    <t>1588701597</t>
  </si>
  <si>
    <t>Vykopávka v uzavřených prostorech ručně v hornině třídy těžitelnosti I skupiny 1 až 3</t>
  </si>
  <si>
    <t>"základy"9,63*1,5</t>
  </si>
  <si>
    <t>Zemní práce - přemístění výkopku</t>
  </si>
  <si>
    <t>162211311</t>
  </si>
  <si>
    <t>Vodorovné přemístění výkopku z horniny třídy těžitelnosti I, skupiny 1 až 3 stavebním kolečkem do 10 m</t>
  </si>
  <si>
    <t>1280370675</t>
  </si>
  <si>
    <t>Vodorovné přemístění výkopku nebo sypaniny stavebním kolečkem s naložením a vyprázdněním kolečka na hromady nebo do dopravního prostředku na vzdálenost do 10 m z horniny třídy těžitelnosti I, skupiny 1 až 3</t>
  </si>
  <si>
    <t>162211319</t>
  </si>
  <si>
    <t>Příplatek k vodorovnému přemístění výkopku z horniny třídy těžitelnosti I, skupiny 1 až 3 stavebním kolečkem ZKD 10 m</t>
  </si>
  <si>
    <t>-496126899</t>
  </si>
  <si>
    <t>Vodorovné přemístění výkopku nebo sypaniny stavebním kolečkem s naložením a vyprázdněním kolečka na hromady nebo do dopravního prostředku na vzdálenost do 10 m Příplatek k ceně za každých dalších 10 m</t>
  </si>
  <si>
    <t>14,445*5 'Přepočtené koeficientem množství</t>
  </si>
  <si>
    <t>162751117</t>
  </si>
  <si>
    <t>Vodorovné přemístění do 10000 m výkopku/sypaniny z horniny třídy těžitelnosti I, skupiny 1 až 3</t>
  </si>
  <si>
    <t>322882527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</si>
  <si>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</si>
  <si>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162751119</t>
  </si>
  <si>
    <t>Příplatek k vodorovnému přemístění výkopku/sypaniny z horniny třídy těžitelnosti I, skupiny 1 až 3 ZKD 1000 m přes 10000 m</t>
  </si>
  <si>
    <t>1191519923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</si>
  <si>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</si>
  <si>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14,445*8 'Přepočtené koeficientem množství</t>
  </si>
  <si>
    <t>167111101</t>
  </si>
  <si>
    <t>Nakládání výkopku z hornin třídy těžitelnosti I, skupiny 1 až 3 do 100 m3 ručně</t>
  </si>
  <si>
    <t>1232298170</t>
  </si>
  <si>
    <t>Nakládání, skládání a překládání neulehlého výkopku nebo sypaniny ručně nakládání, z hornin třídy těžitelnosti I, skupiny 1 až 3</t>
  </si>
  <si>
    <t>Zemní práce - konstrukce ze zemin</t>
  </si>
  <si>
    <t>174111102</t>
  </si>
  <si>
    <t>Zásyp v uzavřených prostorech sypaninou se zhutněním ručně</t>
  </si>
  <si>
    <t>504256562</t>
  </si>
  <si>
    <t>Zásyp sypaninou z jakékoliv horniny ručně s uložením výkopku ve vrstvách se zhutněním v uzavřených prostorách s urovnáním povrchu zásypu</t>
  </si>
  <si>
    <t>"základy"9,63*1,2</t>
  </si>
  <si>
    <t>174111109</t>
  </si>
  <si>
    <t>Příplatek k zásypu za ruční prohození sypaniny sítem</t>
  </si>
  <si>
    <t>20418431</t>
  </si>
  <si>
    <t>Zásyp sypaninou z jakékoliv horniny ručně Příplatek k ceně za prohození sypaniny sítem</t>
  </si>
  <si>
    <t>175111101</t>
  </si>
  <si>
    <t>Obsypání potrubí ručně sypaninou bez prohození, uloženou do 3 m</t>
  </si>
  <si>
    <t>521891564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</si>
  <si>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</si>
  <si>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"základy"9,63*0,3</t>
  </si>
  <si>
    <t>58331351</t>
  </si>
  <si>
    <t>kamenivo těžené drobné frakce 0/4</t>
  </si>
  <si>
    <t>82027274</t>
  </si>
  <si>
    <t>2,889*1,8 'Přepočtené koeficientem množství</t>
  </si>
  <si>
    <t>Zdi pozemních staveb</t>
  </si>
  <si>
    <t>310321111</t>
  </si>
  <si>
    <t>Zabetonování otvorů do pl 1 m2 ve zdivu nadzákladovém včetně bednění a výztuže</t>
  </si>
  <si>
    <t>-1757969857</t>
  </si>
  <si>
    <t>Zabetonování otvorů ve zdivu nadzákladovém včetně bednění, odbednění a výztuže (materiál v ceně) plochy do 1 m2</t>
  </si>
  <si>
    <t>"ležatá - zabetonování v základovém pasu"0,5*0,5*0,5</t>
  </si>
  <si>
    <t>Vedení trubní dálková a přípojná</t>
  </si>
  <si>
    <t>894215111</t>
  </si>
  <si>
    <t>Šachtice domovní kanalizační obestavěný prostor do 1,3 m3 se stěnami z betonu s poklopem</t>
  </si>
  <si>
    <t>1029119713</t>
  </si>
  <si>
    <t>Šachtice domovní kanalizační (revizní) se stěnami z betonu se základovou deskou (dnem) z betonu, s vyspravením s nerovností, obetonováním potrubí ve stěnách a nade dnem, s cementovým potěrem ve spádu k čisticí vložce, s dodáním a osazením poklopu vel. 500x500 mm obestavěného prostoru do 1,30 m3</t>
  </si>
  <si>
    <t>"Revizní šachta"0,54*1,8+1,2*0,9*0,15</t>
  </si>
  <si>
    <t>-1910620837</t>
  </si>
  <si>
    <t xml:space="preserve">Lešení pomocné pracovní pro objekty pozemních staveb  pro zatížení do 150 kg/m2, o výšce lešeňové podlahy do 1,9 m</t>
  </si>
  <si>
    <t>"plocha demontáže ZTI"39,86*3</t>
  </si>
  <si>
    <t>"plocha montáže ZTI"37,92*3</t>
  </si>
  <si>
    <t>952902021</t>
  </si>
  <si>
    <t>Čištění budov zametení hladkých podlah</t>
  </si>
  <si>
    <t>1572290576</t>
  </si>
  <si>
    <t xml:space="preserve">Čištění budov při provádění oprav a udržovacích prací  podlah hladkých zametením</t>
  </si>
  <si>
    <t>952902611</t>
  </si>
  <si>
    <t>Čištění budov vysátí prachu z ostatních ploch</t>
  </si>
  <si>
    <t>-24801052</t>
  </si>
  <si>
    <t xml:space="preserve">Čištění budov při provádění oprav a udržovacích prací  vysátím prachu z ostatních ploch</t>
  </si>
  <si>
    <t>972054491</t>
  </si>
  <si>
    <t>Vybourání otvorů v ŽB stropech nebo klenbách pl do 1 m2 tl přes 80 mm</t>
  </si>
  <si>
    <t>1368303033</t>
  </si>
  <si>
    <t xml:space="preserve">Vybourání otvorů ve stropech nebo klenbách železobetonových  bez odstranění podlahy a násypu, plochy do 1 m2, tl. přes 80 mm</t>
  </si>
  <si>
    <t>"istoupačky"0,25*0,25*0,25*4*3</t>
  </si>
  <si>
    <t>977131110</t>
  </si>
  <si>
    <t>Vrty příklepovými vrtáky D do 16 mm do cihelného zdiva nebo prostého betonu</t>
  </si>
  <si>
    <t>928857833</t>
  </si>
  <si>
    <t>Vrty příklepovými vrtáky do cihelného zdiva nebo prostého betonu průměru do 16 mm</t>
  </si>
  <si>
    <t>"stoupačky - smykové trny"4*4*0,12*3</t>
  </si>
  <si>
    <t>977151116</t>
  </si>
  <si>
    <t>Jádrové vrty diamantovými korunkami do D 80 mm do stavebních materiálů</t>
  </si>
  <si>
    <t>-1792063929</t>
  </si>
  <si>
    <t>Jádrové vrty diamantovými korunkami do stavebních materiálů (železobetonu, betonu, cihel, obkladů, dlažeb, kamene) průměru přes 70 do 80 mm</t>
  </si>
  <si>
    <t>"vodovod"</t>
  </si>
  <si>
    <t>"stoupačky"0,25*3*3</t>
  </si>
  <si>
    <t>977151122</t>
  </si>
  <si>
    <t>Jádrové vrty diamantovými korunkami do stavebních materiálů D přes 120 do 130 mm</t>
  </si>
  <si>
    <t>-57598807</t>
  </si>
  <si>
    <t>Jádrové vrty diamantovými korunkami do stavebních materiálů (železobetonu, betonu, cihel, obkladů, dlažeb, kamene) průměru přes 120 do 130 mm</t>
  </si>
  <si>
    <t>"kanalizace"</t>
  </si>
  <si>
    <t>"stoupačky přes strop"0,25*4*3</t>
  </si>
  <si>
    <t>997</t>
  </si>
  <si>
    <t>Přesun sutě</t>
  </si>
  <si>
    <t>997013213</t>
  </si>
  <si>
    <t>Vnitrostaveništní doprava suti a vybouraných hmot pro budovy v do 12 m ručně</t>
  </si>
  <si>
    <t>1090834321</t>
  </si>
  <si>
    <t xml:space="preserve">Vnitrostaveništní doprava suti a vybouraných hmot  vodorovně do 50 m svisle ručně pro budovy a haly výšky přes 9 do 12 m</t>
  </si>
  <si>
    <t>-985622597</t>
  </si>
  <si>
    <t xml:space="preserve">Odvoz suti a vybouraných hmot na skládku nebo meziskládku  se složením, na vzdálenost do 1 km</t>
  </si>
  <si>
    <t>-1879557174</t>
  </si>
  <si>
    <t xml:space="preserve">Odvoz suti a vybouraných hmot na skládku nebo meziskládku  se složením, na vzdálenost Příplatek k ceně za každý další i započatý 1 km přes 1 km</t>
  </si>
  <si>
    <t>4,47*17 'Přepočtené koeficientem množství</t>
  </si>
  <si>
    <t>997013631</t>
  </si>
  <si>
    <t>Poplatek za uložení na skládce (skládkovné) stavebního odpadu směsného kód odpadu 17 09 04</t>
  </si>
  <si>
    <t>999637898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</si>
  <si>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</si>
  <si>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</si>
  <si>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</si>
  <si>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998017004</t>
  </si>
  <si>
    <t>Přesun hmot s omezením mechanizace pro budovy v přes 24 do 36 m</t>
  </si>
  <si>
    <t>1516944660</t>
  </si>
  <si>
    <t xml:space="preserve">Přesun hmot pro budovy občanské výstavby, bydlení, výrobu a služby  s omezením mechanizace vodorovná dopravní vzdálenost do 100 m pro budovy s jakoukoliv nosnou konstrukcí výšky přes 24 do 36 m</t>
  </si>
  <si>
    <t>411388531</t>
  </si>
  <si>
    <t>Zabetonování otvorů pl do 1 m2 ve stropech</t>
  </si>
  <si>
    <t>-62404173</t>
  </si>
  <si>
    <t xml:space="preserve">Zabetonování otvorů ve stropech nebo v klenbách  včetně lešení, bednění, odbednění a výztuže (materiál v ceně) ve stropech železobetonových, tvárnicových a prefabrikovaných</t>
  </si>
  <si>
    <t>"stoupačky"0,25*0,25*0,25*4*3</t>
  </si>
  <si>
    <t>710</t>
  </si>
  <si>
    <t>713463311</t>
  </si>
  <si>
    <t>Montáž izolace tepelné potrubí potrubními pouzdry s Al fólií s přesahem Al páskou 1x D do 50 mm</t>
  </si>
  <si>
    <t>-948309222</t>
  </si>
  <si>
    <t xml:space="preserve">Montáž izolace tepelné potrubí a ohybů tvarovkami nebo deskami  potrubními pouzdry s povrchovou úpravou hliníkovou fólií se samolepícím přesahem (izolační materiál ve specifikaci) přelepenými samolepící hliníkovou páskou potrubí jednovrstvá D do 50 mm</t>
  </si>
  <si>
    <t>63154530</t>
  </si>
  <si>
    <t>pouzdro izolační potrubní z minerální vlny s Al fólií max. 250/100°C 22/30mm</t>
  </si>
  <si>
    <t>-936603087</t>
  </si>
  <si>
    <t>"odpadní (stoupačky)"</t>
  </si>
  <si>
    <t>"T"8*3</t>
  </si>
  <si>
    <t>"S"8*3</t>
  </si>
  <si>
    <t>"C"4*3</t>
  </si>
  <si>
    <t>63154531</t>
  </si>
  <si>
    <t>pouzdro izolační potrubní z minerální vlny s Al fólií max. 250/100°C 28/30mm</t>
  </si>
  <si>
    <t>-2025707334</t>
  </si>
  <si>
    <t>63154532</t>
  </si>
  <si>
    <t>pouzdro izolační potrubní z minerální vlny s Al fólií max. 250/100°C 35/30mm</t>
  </si>
  <si>
    <t>2009981340</t>
  </si>
  <si>
    <t>"T"3*3</t>
  </si>
  <si>
    <t>"S"3*3</t>
  </si>
  <si>
    <t>"C"3*3</t>
  </si>
  <si>
    <t>713463411</t>
  </si>
  <si>
    <t>Montáž izolace tepelné potrubí a ohybů návlekovými izolačními pouzdry</t>
  </si>
  <si>
    <t>-22620454</t>
  </si>
  <si>
    <t xml:space="preserve">Montáž izolace tepelné potrubí a ohybů tvarovkami nebo deskami  potrubními pouzdry návlekovými izolačními hadicemi potrubí a ohybů</t>
  </si>
  <si>
    <t>27127004</t>
  </si>
  <si>
    <t>pouzdro izolační potrubní z EPDM kaučuku 22/13mm</t>
  </si>
  <si>
    <t>-2020693027</t>
  </si>
  <si>
    <t>"připojovací potrubí"</t>
  </si>
  <si>
    <t>"T"22*3</t>
  </si>
  <si>
    <t>"S"28*3</t>
  </si>
  <si>
    <t>998713122</t>
  </si>
  <si>
    <t>Přesun hmot tonážní pro izolace tepelné ruční v objektech v přes 6 do 12 m</t>
  </si>
  <si>
    <t>543808064</t>
  </si>
  <si>
    <t>Přesun hmot pro izolace tepelné stanovený z hmotnosti přesunovaného materiálu vodorovná dopravní vzdálenost do 50 m ruční (bez užití mechanizace) v objektech výšky přes 6 m do 12 m</t>
  </si>
  <si>
    <t>720</t>
  </si>
  <si>
    <t>Zdravotechnicka</t>
  </si>
  <si>
    <t>721</t>
  </si>
  <si>
    <t>Zdravotechnika - vnitřní kanalizace</t>
  </si>
  <si>
    <t>721140802</t>
  </si>
  <si>
    <t>Demontáž potrubí litinové DN do 100</t>
  </si>
  <si>
    <t>-1750563874</t>
  </si>
  <si>
    <t>Demontáž potrubí z litinových trub odpadních nebo dešťových do DN 100</t>
  </si>
  <si>
    <t>"Kanalizace"</t>
  </si>
  <si>
    <t>13,5*4</t>
  </si>
  <si>
    <t>721140806</t>
  </si>
  <si>
    <t>Demontáž potrubí litinové DN přes 100 do 200</t>
  </si>
  <si>
    <t>-313738503</t>
  </si>
  <si>
    <t>Demontáž potrubí z litinových trub odpadních nebo dešťových přes 100 do DN 200</t>
  </si>
  <si>
    <t>"kanalizace ležatá"14,5</t>
  </si>
  <si>
    <t>"dešťová"13,5</t>
  </si>
  <si>
    <t>721171803</t>
  </si>
  <si>
    <t>Demontáž potrubí z PVC D do 75</t>
  </si>
  <si>
    <t>-1038208559</t>
  </si>
  <si>
    <t>Demontáž potrubí z novodurových trub odpadních nebo připojovacích do D 75</t>
  </si>
  <si>
    <t>"kanalizace ležatá"6+15+19,5</t>
  </si>
  <si>
    <t>721171808</t>
  </si>
  <si>
    <t>Demontáž potrubí z PVC D přes 75 do 114</t>
  </si>
  <si>
    <t>1419396462</t>
  </si>
  <si>
    <t>Demontáž potrubí z novodurových trub odpadních nebo připojovacích přes 75 do D 114</t>
  </si>
  <si>
    <t>7*3</t>
  </si>
  <si>
    <t>721171908</t>
  </si>
  <si>
    <t>Potrubí z PP vsazení odbočky do hrdla DN 200</t>
  </si>
  <si>
    <t>-344495636</t>
  </si>
  <si>
    <t>Opravy odpadního potrubí plastového vsazení odbočky do potrubí DN 200</t>
  </si>
  <si>
    <t>"revizní šachta"1</t>
  </si>
  <si>
    <t>28611622</t>
  </si>
  <si>
    <t>čistící kus kanalizace plastové KG DN 200 s 6 šrouby</t>
  </si>
  <si>
    <t>-1626402315</t>
  </si>
  <si>
    <t>28611544</t>
  </si>
  <si>
    <t>přechod kanalizační PVC na kameninové hrdlo DN 200</t>
  </si>
  <si>
    <t>-350156619</t>
  </si>
  <si>
    <t>28611530</t>
  </si>
  <si>
    <t>přechod kanalizační KG kamenina-plast DN 200</t>
  </si>
  <si>
    <t>1075318745</t>
  </si>
  <si>
    <t>721173401</t>
  </si>
  <si>
    <t>Potrubí kanalizační z PVC SN 4 svodné DN 110</t>
  </si>
  <si>
    <t>-1750555631</t>
  </si>
  <si>
    <t>Potrubí z trub PVC SN4 svodné (ležaté) DN 110</t>
  </si>
  <si>
    <t>"kanalizace"2</t>
  </si>
  <si>
    <t>721173402</t>
  </si>
  <si>
    <t>Potrubí kanalizační z PVC SN 4 svodné DN 125</t>
  </si>
  <si>
    <t>162486275</t>
  </si>
  <si>
    <t>Potrubí z trub PVC SN4 svodné (ležaté) DN 125</t>
  </si>
  <si>
    <t>"kanalizace"14,5</t>
  </si>
  <si>
    <t>721174025</t>
  </si>
  <si>
    <t>Potrubí kanalizační z PP odpadní DN 110</t>
  </si>
  <si>
    <t>-926148173</t>
  </si>
  <si>
    <t>Potrubí z trub polypropylenových odpadní (svislé) DN 110</t>
  </si>
  <si>
    <t>"stoupačka"13,5*4</t>
  </si>
  <si>
    <t>721174042</t>
  </si>
  <si>
    <t>Potrubí kanalizační z PP připojovací DN 40</t>
  </si>
  <si>
    <t>1437733079</t>
  </si>
  <si>
    <t>Potrubí z trub polypropylenových připojovací DN 40</t>
  </si>
  <si>
    <t>5*1*3</t>
  </si>
  <si>
    <t>721174043</t>
  </si>
  <si>
    <t>Potrubí kanalizační z PP připojovací DN 50</t>
  </si>
  <si>
    <t>884542853</t>
  </si>
  <si>
    <t>Potrubí z trub polypropylenových připojovací DN 50</t>
  </si>
  <si>
    <t>(4,5+2)*3</t>
  </si>
  <si>
    <t>721174044</t>
  </si>
  <si>
    <t>Potrubí kanalizační z PP připojovací DN 75</t>
  </si>
  <si>
    <t>444261521</t>
  </si>
  <si>
    <t>Potrubí z trub polypropylenových připojovací DN 75</t>
  </si>
  <si>
    <t>2*3</t>
  </si>
  <si>
    <t>721174045</t>
  </si>
  <si>
    <t>Potrubí kanalizační z PP připojovací DN 110</t>
  </si>
  <si>
    <t>2097774040</t>
  </si>
  <si>
    <t>Potrubí z trub polypropylenových připojovací DN 110</t>
  </si>
  <si>
    <t>721174056</t>
  </si>
  <si>
    <t>Potrubí kanalizační z PP dešťové DN 125</t>
  </si>
  <si>
    <t>-1527045171</t>
  </si>
  <si>
    <t>Potrubí z trub polypropylenových dešťové DN 125</t>
  </si>
  <si>
    <t>"kanalizace - dešťová"</t>
  </si>
  <si>
    <t>13,5</t>
  </si>
  <si>
    <t>721194104</t>
  </si>
  <si>
    <t>Vyvedení a upevnění odpadních výpustek DN 40</t>
  </si>
  <si>
    <t>-1147110848</t>
  </si>
  <si>
    <t>Vyměření přípojek na potrubí vyvedení a upevnění odpadních výpustek DN 40</t>
  </si>
  <si>
    <t>"U"7*3</t>
  </si>
  <si>
    <t>"VZT"1*3</t>
  </si>
  <si>
    <t>721194105</t>
  </si>
  <si>
    <t>Vyvedení a upevnění odpadních výpustek DN 50</t>
  </si>
  <si>
    <t>-1809384606</t>
  </si>
  <si>
    <t>Vyměření přípojek na potrubí vyvedení a upevnění odpadních výpustek DN 50</t>
  </si>
  <si>
    <t>5*3</t>
  </si>
  <si>
    <t>721194109</t>
  </si>
  <si>
    <t>Vyvedení a upevnění odpadních výpustek DN 100</t>
  </si>
  <si>
    <t>-307837814</t>
  </si>
  <si>
    <t>Vyměření přípojek na potrubí vyvedení a upevnění odpadních výpustek DN 100</t>
  </si>
  <si>
    <t>"WC"7*3</t>
  </si>
  <si>
    <t>"V"3</t>
  </si>
  <si>
    <t>721220801</t>
  </si>
  <si>
    <t>Demontáž uzávěrek zápachových DN 70</t>
  </si>
  <si>
    <t>1339922814</t>
  </si>
  <si>
    <t>Demontáž zápachových uzávěrek do DN 70</t>
  </si>
  <si>
    <t>10+6+8</t>
  </si>
  <si>
    <t>721290111</t>
  </si>
  <si>
    <t>Zkouška těsnosti potrubí kanalizace vodou do DN 125</t>
  </si>
  <si>
    <t>-300556260</t>
  </si>
  <si>
    <t xml:space="preserve">Zkouška těsnosti kanalizace  v objektech vodou do DN 125</t>
  </si>
  <si>
    <t>"DN40"15</t>
  </si>
  <si>
    <t>"DN50"19,5</t>
  </si>
  <si>
    <t>"DN75"6</t>
  </si>
  <si>
    <t>"DN110"21+2</t>
  </si>
  <si>
    <t>"DN125"13,5</t>
  </si>
  <si>
    <t>998721122</t>
  </si>
  <si>
    <t>Přesun hmot tonážní pro vnitřní kanalizaci ruční v objektech v přes 6 do 12 m</t>
  </si>
  <si>
    <t>1709348717</t>
  </si>
  <si>
    <t>Přesun hmot pro vnitřní kanalizaci stanovený z hmotnosti přesunovaného materiálu vodorovná dopravní vzdálenost do 50 m ruční (bez užití mechanizace) v objektech výšky přes 6 do 12 m</t>
  </si>
  <si>
    <t>722</t>
  </si>
  <si>
    <t>Zdravotechnika - vnitřní vodovod</t>
  </si>
  <si>
    <t>722130801</t>
  </si>
  <si>
    <t>Demontáž potrubí ocelové pozinkované závitové DN do 25</t>
  </si>
  <si>
    <t>1317032717</t>
  </si>
  <si>
    <t>Demontáž potrubí z ocelových trubek pozinkovaných závitových do DN 25</t>
  </si>
  <si>
    <t>28*3</t>
  </si>
  <si>
    <t>722130802</t>
  </si>
  <si>
    <t>Demontáž potrubí ocelové pozinkované závitové DN přes 25 do 40</t>
  </si>
  <si>
    <t>860660476</t>
  </si>
  <si>
    <t>Demontáž potrubí z ocelových trubek pozinkovaných závitových přes 25 do DN 40</t>
  </si>
  <si>
    <t>12*3</t>
  </si>
  <si>
    <t>722130803</t>
  </si>
  <si>
    <t>Demontáž potrubí ocelové pozinkované závitové DN přes 40 do 50</t>
  </si>
  <si>
    <t>754198185</t>
  </si>
  <si>
    <t xml:space="preserve">Demontáž potrubí z ocelových trubek pozinkovaných  závitových přes 40 do DN 50</t>
  </si>
  <si>
    <t>"vodorovné"3,5*3</t>
  </si>
  <si>
    <t>722130831</t>
  </si>
  <si>
    <t>Demontáž nástěnky</t>
  </si>
  <si>
    <t>193347239</t>
  </si>
  <si>
    <t xml:space="preserve">Demontáž potrubí z ocelových trubek pozinkovaných  tvarovek nástěnek</t>
  </si>
  <si>
    <t>18*3</t>
  </si>
  <si>
    <t>722170801</t>
  </si>
  <si>
    <t>Demontáž rozvodů vody z plastů D do 25</t>
  </si>
  <si>
    <t>-57932237</t>
  </si>
  <si>
    <t xml:space="preserve">Demontáž rozvodů vody z plastů  do Ø 25 mm</t>
  </si>
  <si>
    <t>"vodovod"16*3</t>
  </si>
  <si>
    <t>722170804</t>
  </si>
  <si>
    <t>Demontáž rozvodů vody z plastů D přes 25 do 50</t>
  </si>
  <si>
    <t>1096729711</t>
  </si>
  <si>
    <t xml:space="preserve">Demontáž rozvodů vody z plastů  přes 25 do Ø 50 mm</t>
  </si>
  <si>
    <t>"vodovod"8*3</t>
  </si>
  <si>
    <t>722174062</t>
  </si>
  <si>
    <t>Potrubí vodovodní plastové křížení PPR svar polyfuze PN 20 D 20 x 3,4 mm</t>
  </si>
  <si>
    <t>645278900</t>
  </si>
  <si>
    <t>Potrubí z plastových trubek z polypropylenu (PPR) svařovaných polyfuzně křížení potrubí (PPR) PN 20 (SDR 6) D 20 x 3,4</t>
  </si>
  <si>
    <t>6*3</t>
  </si>
  <si>
    <t>722175002</t>
  </si>
  <si>
    <t>Potrubí vodovodní plastové PP-RCT svar polyfúze D 20x2,8 mm</t>
  </si>
  <si>
    <t>1010199488</t>
  </si>
  <si>
    <t>Potrubí z plastových trubek z polypropylenu PP-RCT svařovaných polyfúzně D 20 x 2,8</t>
  </si>
  <si>
    <t>"T"</t>
  </si>
  <si>
    <t>"S"</t>
  </si>
  <si>
    <t>"C"</t>
  </si>
  <si>
    <t>"C"18*3</t>
  </si>
  <si>
    <t>722175003</t>
  </si>
  <si>
    <t>Potrubí vodovodní plastové PP-RCT svar polyfúze D 25x3,5 mm</t>
  </si>
  <si>
    <t>217867285</t>
  </si>
  <si>
    <t>Potrubí z plastových trubek z polypropylenu PP-RCT svařovaných polyfúzně D 25 x 3,5</t>
  </si>
  <si>
    <t>"připojovací"</t>
  </si>
  <si>
    <t>"T"9*3</t>
  </si>
  <si>
    <t>"S"12*3</t>
  </si>
  <si>
    <t>"C"8*3</t>
  </si>
  <si>
    <t>722175004</t>
  </si>
  <si>
    <t>Potrubí vodovodní plastové PP-RCT svar polyfúze D 32x4,4 mm</t>
  </si>
  <si>
    <t>-395043020</t>
  </si>
  <si>
    <t>Potrubí z plastových trubek z polypropylenu PP-RCT svařovaných polyfúzně D 32 x 4,4</t>
  </si>
  <si>
    <t>"T"8+6</t>
  </si>
  <si>
    <t>"S"12+3</t>
  </si>
  <si>
    <t>722181812</t>
  </si>
  <si>
    <t>Demontáž plstěných pásů z trub do D 50</t>
  </si>
  <si>
    <t>-364851144</t>
  </si>
  <si>
    <t xml:space="preserve">Demontáž plstěných pásů z trub  do Ø 50</t>
  </si>
  <si>
    <t>84+36+10,5</t>
  </si>
  <si>
    <t>722181851</t>
  </si>
  <si>
    <t>Demontáž termoizolačních trubic z trub D do 45</t>
  </si>
  <si>
    <t>-1131564857</t>
  </si>
  <si>
    <t>Demontáž ochrany potrubí termoizolačních trubic z trub, průměru do 45 mm</t>
  </si>
  <si>
    <t>722182012</t>
  </si>
  <si>
    <t>Podpůrný žlab pro potrubí D 25</t>
  </si>
  <si>
    <t>1377992261</t>
  </si>
  <si>
    <t>Podpůrný žlab pro potrubí průměru D 25</t>
  </si>
  <si>
    <t>"T"18*3</t>
  </si>
  <si>
    <t>"C"15*3</t>
  </si>
  <si>
    <t>722182013</t>
  </si>
  <si>
    <t>Podpůrný žlab pro potrubí D 32</t>
  </si>
  <si>
    <t>631774173</t>
  </si>
  <si>
    <t>Podpůrný žlab pro potrubí průměru D 32</t>
  </si>
  <si>
    <t>"ležaté v podvěsu 1.NP"</t>
  </si>
  <si>
    <t>"S"4*3</t>
  </si>
  <si>
    <t>"C"2*3</t>
  </si>
  <si>
    <t>722190401</t>
  </si>
  <si>
    <t>Vyvedení a upevnění výpustku do DN 25</t>
  </si>
  <si>
    <t>1198310294</t>
  </si>
  <si>
    <t xml:space="preserve">Zřízení přípojek na potrubí  vyvedení a upevnění výpustek do DN 25</t>
  </si>
  <si>
    <t>"K"7*3</t>
  </si>
  <si>
    <t>"U"6*2*3</t>
  </si>
  <si>
    <t>"B"2*3</t>
  </si>
  <si>
    <t>"V"3*3</t>
  </si>
  <si>
    <t>"TUV"2</t>
  </si>
  <si>
    <t>722220152</t>
  </si>
  <si>
    <t>Nástěnka závitová plastová PPR PN 20 DN 20 x G 1/2</t>
  </si>
  <si>
    <t>-1416119636</t>
  </si>
  <si>
    <t>Armatury s jedním závitem plastové (PPR) PN 20 (SDR 6) DN 20 x G 1/2</t>
  </si>
  <si>
    <t>722220232</t>
  </si>
  <si>
    <t>Přechodka dGK PPR PN 20 D 25 x G 3/4" s kovovým vnitřním závitem</t>
  </si>
  <si>
    <t>1936371873</t>
  </si>
  <si>
    <t>Armatury s jedním závitem přechodové tvarovky PPR, PN 20 (SDR 6) s kovovým závitem vnitřním přechodky dGK D 25 x G 3/4"</t>
  </si>
  <si>
    <t>2*4</t>
  </si>
  <si>
    <t>722220233</t>
  </si>
  <si>
    <t>Přechodka dGK PPR PN 20 D 32 x G 1" s kovovým vnitřním závitem</t>
  </si>
  <si>
    <t>-1138257251</t>
  </si>
  <si>
    <t>Armatury s jedním závitem přechodové tvarovky PPR, PN 20 (SDR 6) s kovovým závitem vnitřním přechodky dGK D 32 x G 1"</t>
  </si>
  <si>
    <t>722220851</t>
  </si>
  <si>
    <t>Demontáž armatur závitových s jedním závitem G do 3/4</t>
  </si>
  <si>
    <t>-1242769625</t>
  </si>
  <si>
    <t>Demontáž armatur závitových s jedním závitem do G 3/4</t>
  </si>
  <si>
    <t>19*3</t>
  </si>
  <si>
    <t>722220861</t>
  </si>
  <si>
    <t>Demontáž armatur závitových se dvěma závity G do 3/4</t>
  </si>
  <si>
    <t>1672821300</t>
  </si>
  <si>
    <t>Demontáž armatur závitových se dvěma závity do G 3/4</t>
  </si>
  <si>
    <t>722230102</t>
  </si>
  <si>
    <t>Ventil přímý G 3/4" se dvěma závity</t>
  </si>
  <si>
    <t>-1794910020</t>
  </si>
  <si>
    <t>Armatury se dvěma závity ventily přímé G 3/4"</t>
  </si>
  <si>
    <t>722230103</t>
  </si>
  <si>
    <t>Ventil přímý G 1" se dvěma závity</t>
  </si>
  <si>
    <t>1680569193</t>
  </si>
  <si>
    <t>Armatury se dvěma závity ventily přímé G 1"</t>
  </si>
  <si>
    <t>722290246</t>
  </si>
  <si>
    <t>Zkouška těsnosti vodovodního potrubí plastového DN do 40</t>
  </si>
  <si>
    <t>1104518502</t>
  </si>
  <si>
    <t>Zkoušky, proplach a desinfekce vodovodního potrubí zkoušky těsnosti vodovodního potrubí plastového do DN 40</t>
  </si>
  <si>
    <t>"D20"204</t>
  </si>
  <si>
    <t>"D25"87</t>
  </si>
  <si>
    <t>"D32"29</t>
  </si>
  <si>
    <t>722290234</t>
  </si>
  <si>
    <t>Proplach a dezinfekce vodovodního potrubí do DN 80</t>
  </si>
  <si>
    <t>133528751</t>
  </si>
  <si>
    <t xml:space="preserve">Zkoušky, proplach a desinfekce vodovodního potrubí  proplach a desinfekce vodovodního potrubí do DN 80</t>
  </si>
  <si>
    <t>998722122</t>
  </si>
  <si>
    <t>Přesun hmot tonážní pro vnitřní vodovod ruční v objektech v přes 6 do 12 m</t>
  </si>
  <si>
    <t>1511413231</t>
  </si>
  <si>
    <t>Přesun hmot pro vnitřní vodovod stanovený z hmotnosti přesunovaného materiálu vodorovná dopravní vzdálenost do 50 m ruční (bez užití mechanizace) v objektech výšky přes 6 do 12 m</t>
  </si>
  <si>
    <t>725</t>
  </si>
  <si>
    <t>Zdravotechnika - zařizovací předměty</t>
  </si>
  <si>
    <t>725110811</t>
  </si>
  <si>
    <t>Demontáž klozetů splachovacích s nádrží</t>
  </si>
  <si>
    <t>soubor</t>
  </si>
  <si>
    <t>-1344176468</t>
  </si>
  <si>
    <t>Demontáž klozetů splachovacíchch s nádrží nebo tlakovým splachovačem</t>
  </si>
  <si>
    <t>"zařizovací předměty"</t>
  </si>
  <si>
    <t>"WC"6+3+6</t>
  </si>
  <si>
    <t>725110814</t>
  </si>
  <si>
    <t>Demontáž klozetu Kombi</t>
  </si>
  <si>
    <t>-1274311041</t>
  </si>
  <si>
    <t xml:space="preserve">Demontáž klozetů  kombi</t>
  </si>
  <si>
    <t>725119125</t>
  </si>
  <si>
    <t>Montáž klozetových mís závěsných na nosné stěny</t>
  </si>
  <si>
    <t>-743953979</t>
  </si>
  <si>
    <t>Zařízení záchodů montáž klozetových mís závěsných na nosné stěny</t>
  </si>
  <si>
    <t>551673810</t>
  </si>
  <si>
    <t>sedátko klozetové duroplastové bílé s poklopem, OZN.: WC</t>
  </si>
  <si>
    <t>-2072183984</t>
  </si>
  <si>
    <t>sedátko klozetové duroplastové bílé s poklopem</t>
  </si>
  <si>
    <t>64236031</t>
  </si>
  <si>
    <t>klozet keramický bílý závěsný hluboké splachování 530x360x350mm, OZN.: WC</t>
  </si>
  <si>
    <t>687685831</t>
  </si>
  <si>
    <t>klozet keramický bílý závěsný hluboké splachování 530x360x350mm</t>
  </si>
  <si>
    <t>ALP.M270.WC</t>
  </si>
  <si>
    <t>Ovládací tlačítko pro předstěnové instalační systémy, bílá-lesk, OZN.: WC</t>
  </si>
  <si>
    <t>materiály online</t>
  </si>
  <si>
    <t>512</t>
  </si>
  <si>
    <t>-1659066685</t>
  </si>
  <si>
    <t>Ovládací tlačítko pro předstěnové instalační systémy, bílá-lesk</t>
  </si>
  <si>
    <t>725122817</t>
  </si>
  <si>
    <t>Demontáž pisoárových stání bez nádrže a jedním záchodkem</t>
  </si>
  <si>
    <t>-567974371</t>
  </si>
  <si>
    <t>Demontáž pisoárů bez nádrže s rohovým ventilem s 1 záchodkem</t>
  </si>
  <si>
    <t>"P"3+2+3</t>
  </si>
  <si>
    <t>725210821</t>
  </si>
  <si>
    <t>Demontáž umyvadel bez výtokových armatur</t>
  </si>
  <si>
    <t>-1843494022</t>
  </si>
  <si>
    <t xml:space="preserve">Demontáž umyvadel  bez výtokových armatur umyvadel</t>
  </si>
  <si>
    <t>"U"4*3</t>
  </si>
  <si>
    <t>725219102</t>
  </si>
  <si>
    <t>Montáž umyvadla připevněného na šrouby do zdiva</t>
  </si>
  <si>
    <t>-1551946371</t>
  </si>
  <si>
    <t>Umyvadla montáž umyvadel ostatních typů na šrouby do zdiva</t>
  </si>
  <si>
    <t>64211005</t>
  </si>
  <si>
    <t>umyvadlo keramické závěsné bílé 550x420mm, OZN.: U</t>
  </si>
  <si>
    <t>-302055862</t>
  </si>
  <si>
    <t>umyvadlo keramické závěsné bílé 550x420mm</t>
  </si>
  <si>
    <t>"U"6*3</t>
  </si>
  <si>
    <t>725230811</t>
  </si>
  <si>
    <t>Demontáž bidetů diturvitových</t>
  </si>
  <si>
    <t>1590305994</t>
  </si>
  <si>
    <t>"B"1</t>
  </si>
  <si>
    <t>725239101</t>
  </si>
  <si>
    <t>Montáž bidetů bez výtokových armatur ostatní typ</t>
  </si>
  <si>
    <t>-1440463761</t>
  </si>
  <si>
    <t>Bidety montáž ostatních typů</t>
  </si>
  <si>
    <t>64240414</t>
  </si>
  <si>
    <t>bidet keramický závěsný s otvorem pro baterii bílý</t>
  </si>
  <si>
    <t>-610837330</t>
  </si>
  <si>
    <t>"B"1*3</t>
  </si>
  <si>
    <t>725330820</t>
  </si>
  <si>
    <t>Demontáž výlevka diturvitová</t>
  </si>
  <si>
    <t>348425633</t>
  </si>
  <si>
    <t>Demontáž výlevek bez výtokových armatur a bez nádrže a splachovacího potrubí diturvitových</t>
  </si>
  <si>
    <t>"V"1*3</t>
  </si>
  <si>
    <t>725339111</t>
  </si>
  <si>
    <t>Montáž výlevky</t>
  </si>
  <si>
    <t>-886699786</t>
  </si>
  <si>
    <t>Výlevky montáž výlevky</t>
  </si>
  <si>
    <t>64271101</t>
  </si>
  <si>
    <t>výlevka keramická bílá závěsná, OZN.: V</t>
  </si>
  <si>
    <t>-1539849005</t>
  </si>
  <si>
    <t>výlevka keramická bílá závěsna včetně plastové mřížky</t>
  </si>
  <si>
    <t>ALP.M270.V</t>
  </si>
  <si>
    <t>1475855806</t>
  </si>
  <si>
    <t>725530823</t>
  </si>
  <si>
    <t>Demontáž ohřívač elektrický tlakový přes 50 do 200 l</t>
  </si>
  <si>
    <t>-1927389792</t>
  </si>
  <si>
    <t>Demontáž elektrických zásobníkových ohřívačů vody tlakových od 50 do 200 l</t>
  </si>
  <si>
    <t>"TUV"1</t>
  </si>
  <si>
    <t>725539203</t>
  </si>
  <si>
    <t>Montáž ohřívačů zásobníkových závěsných tlakových přes 50 do 80 l</t>
  </si>
  <si>
    <t>419458831</t>
  </si>
  <si>
    <t>Elektrické ohřívače zásobníkové montáž tlakových ohřívačů závěsných (svislých nebo vodorovných) přes 50 do 80 l</t>
  </si>
  <si>
    <t>725590813</t>
  </si>
  <si>
    <t>Přemístění vnitrostaveništní demontovaných zařizovacích předmětů v objektech v přes 12 do 24 m</t>
  </si>
  <si>
    <t>CS ÚRS 2022 01</t>
  </si>
  <si>
    <t>514986543</t>
  </si>
  <si>
    <t xml:space="preserve">Vnitrostaveništní přemístění vybouraných (demontovaných) hmot  zařizovacích předmětů vodorovně do 100 m v objektech výšky přes 12 do 24 m</t>
  </si>
  <si>
    <t>725810811</t>
  </si>
  <si>
    <t>Demontáž ventilů výtokových nástěnných</t>
  </si>
  <si>
    <t>-971437185</t>
  </si>
  <si>
    <t xml:space="preserve">Demontáž výtokových ventilů  nástěnných</t>
  </si>
  <si>
    <t>"U"4*2*3</t>
  </si>
  <si>
    <t>"K"6+3+6</t>
  </si>
  <si>
    <t>725819402</t>
  </si>
  <si>
    <t>Montáž ventilů rohových G 1/2 bez připojovací trubičky</t>
  </si>
  <si>
    <t>-1563637876</t>
  </si>
  <si>
    <t>Ventily montáž ventilů ostatních typů rohových bez připojovací trubičky G 1/2</t>
  </si>
  <si>
    <t>725820801</t>
  </si>
  <si>
    <t>Demontáž baterie nástěnné do G 3 / 4</t>
  </si>
  <si>
    <t>231119056</t>
  </si>
  <si>
    <t xml:space="preserve">Demontáž baterií  nástěnných do G 3/4</t>
  </si>
  <si>
    <t>"U"4*2</t>
  </si>
  <si>
    <t>725820802</t>
  </si>
  <si>
    <t>Demontáž baterie stojánkové do jednoho otvoru</t>
  </si>
  <si>
    <t>807032928</t>
  </si>
  <si>
    <t>Demontáž baterií stojánkových do 1 otvoru</t>
  </si>
  <si>
    <t>"U"4*1</t>
  </si>
  <si>
    <t>725829101</t>
  </si>
  <si>
    <t>Montáž baterie nástěnné dřezové pákové a klasické</t>
  </si>
  <si>
    <t>1915778821</t>
  </si>
  <si>
    <t>Baterie dřezové montáž ostatních typů nástěnných pákových nebo klasických</t>
  </si>
  <si>
    <t>55143169</t>
  </si>
  <si>
    <t>baterie dřezová páková nástěnná s plochým ústím 300mm</t>
  </si>
  <si>
    <t>1371494405</t>
  </si>
  <si>
    <t>725829131</t>
  </si>
  <si>
    <t>Montáž baterie umyvadlové stojánkové G 1/2 ostatní typ</t>
  </si>
  <si>
    <t>-1239710052</t>
  </si>
  <si>
    <t>Baterie umyvadlové montáž ostatních typů stojánkových G 1/2</t>
  </si>
  <si>
    <t>55145686</t>
  </si>
  <si>
    <t>baterie umyvadlová stojánková páková, OZN.: U</t>
  </si>
  <si>
    <t>1108578241</t>
  </si>
  <si>
    <t>baterie umyvadlová stojánková páková</t>
  </si>
  <si>
    <t>725829141</t>
  </si>
  <si>
    <t>Montáž baterie bidetové stojánkové soupravy pákové ostatní typ</t>
  </si>
  <si>
    <t>1713098300</t>
  </si>
  <si>
    <t>Baterie bidetové montáž ostatních typů stojánkových pákových souprav</t>
  </si>
  <si>
    <t>55145557</t>
  </si>
  <si>
    <t>baterie bidetová páková s otvíráním odpadu</t>
  </si>
  <si>
    <t>-578552169</t>
  </si>
  <si>
    <t>725850800</t>
  </si>
  <si>
    <t>Demontáž ventilů odpadních</t>
  </si>
  <si>
    <t>-638849737</t>
  </si>
  <si>
    <t xml:space="preserve">Demontáž odpadních ventilů  všech připojovacích dimenzí</t>
  </si>
  <si>
    <t>725859102</t>
  </si>
  <si>
    <t>Montáž ventilů odpadních do DN 50 pro zařizovací předměty</t>
  </si>
  <si>
    <t>1226971007</t>
  </si>
  <si>
    <t>Ventily odpadní pro zařizovací předměty montáž ventilů přes 32 do DN 50</t>
  </si>
  <si>
    <t>55161007.01</t>
  </si>
  <si>
    <t>ventil odpadní umyvadlový celokovový s přepadem a připojovacím závitem 5/4"</t>
  </si>
  <si>
    <t>-409552930</t>
  </si>
  <si>
    <t>725860811</t>
  </si>
  <si>
    <t>Demontáž uzávěrů zápachu jednoduchých</t>
  </si>
  <si>
    <t>678962175</t>
  </si>
  <si>
    <t xml:space="preserve">Demontáž zápachových uzávěrek pro zařizovací předměty  jednoduchých</t>
  </si>
  <si>
    <t>725869101</t>
  </si>
  <si>
    <t>Montáž zápachových uzávěrek umyvadlových do DN 40</t>
  </si>
  <si>
    <t>176296088</t>
  </si>
  <si>
    <t>Zápachové uzávěrky zařizovacích předmětů montáž zápachových uzávěrek umyvadlových do DN 40</t>
  </si>
  <si>
    <t>55162001</t>
  </si>
  <si>
    <t>uzávěrka zápachová umyvadlová s celokovovým kulatým designem DN 32</t>
  </si>
  <si>
    <t>547006312</t>
  </si>
  <si>
    <t>998725122</t>
  </si>
  <si>
    <t>Přesun hmot tonážní pro zařizovací předměty ruční v objektech v přes 6 do 12 m</t>
  </si>
  <si>
    <t>25610879</t>
  </si>
  <si>
    <t>Přesun hmot pro zařizovací předměty stanovený z hmotnosti přesunovaného materiálu vodorovná dopravní vzdálenost do 50 m ruční (bez užití mechanizace) v objektech výšky přes 6 do 12 m</t>
  </si>
  <si>
    <t>998725129</t>
  </si>
  <si>
    <t>Příplatek k ručnímu přesunu hmot tonážnímu pro zařizovací předměty za zvětšený přesun ZKD 50 m</t>
  </si>
  <si>
    <t>-644426958</t>
  </si>
  <si>
    <t>Přesun hmot pro zařizovací předměty stanovený z hmotnosti přesunovaného materiálu vodorovná dopravní vzdálenost do 50 m Příplatek k cenám za ruční zvětšený přesun přes vymezenou vodorovnou dopravní vzdálenost za každých dalších započatých 50 m</t>
  </si>
  <si>
    <t>726</t>
  </si>
  <si>
    <t>Zdravotechnika - předstěnové instalace</t>
  </si>
  <si>
    <t>726131201</t>
  </si>
  <si>
    <t>Instalační předstěna pro montáž umyvadla do lehkých stěn s kovovou kcí</t>
  </si>
  <si>
    <t>1086175510</t>
  </si>
  <si>
    <t>Předstěnové instalační systémy do lehkých stěn s kovovou konstrukcí montáž ostatních typů umyvadel</t>
  </si>
  <si>
    <t>55281731</t>
  </si>
  <si>
    <t>montážní prvek pro umyvadlo se stojánkovou armaturou do lehkých stěn s kovovou konstrukcí stavební v 1120mm</t>
  </si>
  <si>
    <t>720895953</t>
  </si>
  <si>
    <t>"předstěnové instalace"</t>
  </si>
  <si>
    <t>"U"1*3</t>
  </si>
  <si>
    <t>726131202</t>
  </si>
  <si>
    <t>Instalační předstěna pro montáž bidetu do lehkých stěn s kovovou kcí</t>
  </si>
  <si>
    <t>1939125354</t>
  </si>
  <si>
    <t>Předstěnové instalační systémy do lehkých stěn s kovovou konstrukcí montáž ostatních typů bidetů</t>
  </si>
  <si>
    <t>55281751</t>
  </si>
  <si>
    <t>montážní prvek pro bidet do do lehkých stěn s kovovou konstrukcí stavební v 1120mm</t>
  </si>
  <si>
    <t>165392410</t>
  </si>
  <si>
    <t>726131203</t>
  </si>
  <si>
    <t>Instalační předstěna pro montáž pisoáru do lehkých stěn s kovovou kcí</t>
  </si>
  <si>
    <t>-973622726</t>
  </si>
  <si>
    <t>Předstěnové instalační systémy do lehkých stěn s kovovou konstrukcí montáž ostatních typů pisoárů</t>
  </si>
  <si>
    <t>ALP.A1071120</t>
  </si>
  <si>
    <t>Montážní rám pro pisoár</t>
  </si>
  <si>
    <t>-1232395937</t>
  </si>
  <si>
    <t>"P"4*3</t>
  </si>
  <si>
    <t>726131204</t>
  </si>
  <si>
    <t>Instalační předstěna - montáž klozetu do lehkých stěn s kovovou kcí</t>
  </si>
  <si>
    <t>684063994</t>
  </si>
  <si>
    <t>Předstěnové instalační systémy do lehkých stěn s kovovou konstrukcí montáž ostatních typů klozetů</t>
  </si>
  <si>
    <t>55281706</t>
  </si>
  <si>
    <t>montážní prvek pro závěsné WC do lehkých stěn s kovovou konstrukcí ovládání zepředu stavební v 1120mm</t>
  </si>
  <si>
    <t>-1533810546</t>
  </si>
  <si>
    <t>904458844</t>
  </si>
  <si>
    <t>6000169844</t>
  </si>
  <si>
    <t>Modul instalační pro výlevku, v. 1100 mm, OZN.: V</t>
  </si>
  <si>
    <t>330434291</t>
  </si>
  <si>
    <t>Modul instalační Alca A108F/1100 pro výlevku</t>
  </si>
  <si>
    <t>726191001</t>
  </si>
  <si>
    <t>Zvukoizolační souprava pro klozet a bidet</t>
  </si>
  <si>
    <t>-875612450</t>
  </si>
  <si>
    <t xml:space="preserve">Ostatní příslušenství instalačních systémů  zvukoizolační souprava pro WC a bidet</t>
  </si>
  <si>
    <t>998726132</t>
  </si>
  <si>
    <t>Přesun hmot tonážní pro instalační prefabrikáty ruční v objektech v přes 6 do 12 m</t>
  </si>
  <si>
    <t>79613941</t>
  </si>
  <si>
    <t>Přesun hmot pro instalační prefabrikáty stanovený z hmotnosti přesunovaného materiálu vodorovná dopravní vzdálenost do 50 m ruční (bez užití mechanizace) v objektech výšky přes 6 m do 12 m</t>
  </si>
  <si>
    <t>727</t>
  </si>
  <si>
    <t>Zdravotechnika - požární ochrana</t>
  </si>
  <si>
    <t>727212104</t>
  </si>
  <si>
    <t>Trubní ucpávka plastového potrubí bez izolace D 40 mm stěnou tl 100 mm požární odolnost EI 90</t>
  </si>
  <si>
    <t>1148378165</t>
  </si>
  <si>
    <t>Protipožární trubní ucpávky plastového potrubí prostup stěnou tloušťky 100 mm požární odolnost EI 90 D 40</t>
  </si>
  <si>
    <t>"ZTI"</t>
  </si>
  <si>
    <t>"1.NP"3*3</t>
  </si>
  <si>
    <t>727223106</t>
  </si>
  <si>
    <t>Protipožární manžeta prostupu plastového potrubí bez izolace D 125 mm stropem tl 150 mm požární odolnost EI 90</t>
  </si>
  <si>
    <t>-1741220589</t>
  </si>
  <si>
    <t>Protipožární ochranné manžety plastového potrubí prostup stropem tloušťky 150 mm požární odolnost EI 90 D 125</t>
  </si>
  <si>
    <t>4*3</t>
  </si>
  <si>
    <t>HZS</t>
  </si>
  <si>
    <t>Hodinové zúčtovací sazby</t>
  </si>
  <si>
    <t>HZS4232</t>
  </si>
  <si>
    <t>Hodinová zúčtovací sazba technik odborný - koordinace řemesel</t>
  </si>
  <si>
    <t>hod</t>
  </si>
  <si>
    <t>688687406</t>
  </si>
  <si>
    <t xml:space="preserve">Hodinové zúčtovací sazby ostatních profesí  revizní a kontrolní činnost technik odborný</t>
  </si>
  <si>
    <t>"kanalizace"15</t>
  </si>
  <si>
    <t>"vodovod"18</t>
  </si>
  <si>
    <t>"zařizovací předměty"12</t>
  </si>
  <si>
    <t>D1.4.2 - Vytápění</t>
  </si>
  <si>
    <t xml:space="preserve">      99 - Přesun hmot a manipulace se sutí</t>
  </si>
  <si>
    <t xml:space="preserve">    73 - Ústřední vytápění</t>
  </si>
  <si>
    <t xml:space="preserve">      733 - Ústřední vytápění - rozvodné potrubí</t>
  </si>
  <si>
    <t xml:space="preserve">      734 - Ústřední vytápění - armatury</t>
  </si>
  <si>
    <t xml:space="preserve">      735 - Ústřední vytápění - otopná tělesa</t>
  </si>
  <si>
    <t xml:space="preserve">    78 - Dokončovací práce</t>
  </si>
  <si>
    <t xml:space="preserve">      783 - Dokončovací práce - nátěry</t>
  </si>
  <si>
    <t>340235211</t>
  </si>
  <si>
    <t>Zazdívka otvorů v příčkách nebo stěnách pl do 0,0225 m2 cihlami plnými tl do 100 mm</t>
  </si>
  <si>
    <t>1416540063</t>
  </si>
  <si>
    <t>Zazdívka otvorů v příčkách nebo stěnách cihlami pálenými plnými plochy do 0,0225 m2, tloušťky do 100 mm</t>
  </si>
  <si>
    <t>"Vytápění"</t>
  </si>
  <si>
    <t>"připojovací potrubí"2*2*3</t>
  </si>
  <si>
    <t>-732281561</t>
  </si>
  <si>
    <t>(8,38+10,34)*3</t>
  </si>
  <si>
    <t>371739718</t>
  </si>
  <si>
    <t>977151112</t>
  </si>
  <si>
    <t>Jádrové vrty diamantovými korunkami do stavebních materiálů D přes 35 do 40 mm</t>
  </si>
  <si>
    <t>-1591830141</t>
  </si>
  <si>
    <t>Jádrové vrty diamantovými korunkami do stavebních materiálů (železobetonu, betonu, cihel, obkladů, dlažeb, kamene) průměru přes 35 do 40 mm</t>
  </si>
  <si>
    <t>"připojovací potrubí"0,1*2*2*3</t>
  </si>
  <si>
    <t>Přesun hmot a manipulace se sutí</t>
  </si>
  <si>
    <t>997013157</t>
  </si>
  <si>
    <t>Vnitrostaveništní doprava suti a vybouraných hmot pro budovy v přes 21 do 24 m s omezením mechanizace</t>
  </si>
  <si>
    <t>1423517587</t>
  </si>
  <si>
    <t xml:space="preserve">Vnitrostaveništní doprava suti a vybouraných hmot  vodorovně do 50 m svisle s omezením mechanizace pro budovy a haly výšky přes 21 do 24 m</t>
  </si>
  <si>
    <t>-735456238</t>
  </si>
  <si>
    <t>1614963854</t>
  </si>
  <si>
    <t>0,499*18 'Přepočtené koeficientem množství</t>
  </si>
  <si>
    <t>998017003</t>
  </si>
  <si>
    <t>Přesun hmot s omezením mechanizace pro budovy v přes 12 do 24 m</t>
  </si>
  <si>
    <t>185235880</t>
  </si>
  <si>
    <t xml:space="preserve">Přesun hmot pro budovy občanské výstavby, bydlení, výrobu a služby  s omezením mechanizace vodorovná dopravní vzdálenost do 100 m pro budovy s jakoukoliv nosnou konstrukcí výšky přes 12 do 24 m</t>
  </si>
  <si>
    <t>-318075631</t>
  </si>
  <si>
    <t>63154004</t>
  </si>
  <si>
    <t>pouzdro izolační potrubní z minerální vlny s Al fólií max. 250/100°C 22/20mm</t>
  </si>
  <si>
    <t>333023376</t>
  </si>
  <si>
    <t>"připojovací potrubí"1*2*2*3</t>
  </si>
  <si>
    <t>813913523</t>
  </si>
  <si>
    <t>998713129</t>
  </si>
  <si>
    <t>Příplatek k ručnímu přesunu hmot tonážnímu pro izolace tepelné za zvětšený přesun ZKD 50 m</t>
  </si>
  <si>
    <t>540759647</t>
  </si>
  <si>
    <t>Přesun hmot pro izolace tepelné stanovený z hmotnosti přesunovaného materiálu vodorovná dopravní vzdálenost do 50 m Příplatek k cenám za ruční zvětšený přesun přes vymezenou vodorovnou dopravní vzdálenost za každých dalších započatých 50 m</t>
  </si>
  <si>
    <t>Ústřední vytápění</t>
  </si>
  <si>
    <t>730-003</t>
  </si>
  <si>
    <t>Tlaková zkouška</t>
  </si>
  <si>
    <t>individuální kalkulace</t>
  </si>
  <si>
    <t>-460751313</t>
  </si>
  <si>
    <t>"systém"1</t>
  </si>
  <si>
    <t>733</t>
  </si>
  <si>
    <t>Ústřední vytápění - rozvodné potrubí</t>
  </si>
  <si>
    <t>733111504</t>
  </si>
  <si>
    <t>Potrubí ocelové závitové černé bezešvé spojované lisováním DN 20</t>
  </si>
  <si>
    <t>-2088435195</t>
  </si>
  <si>
    <t>Potrubí z trubek ocelových závitových černých spojovaných lisováním bezešvých PN 16 do 110°C DN 20</t>
  </si>
  <si>
    <t>"připojovací"2*2*3</t>
  </si>
  <si>
    <t>733111506</t>
  </si>
  <si>
    <t>Potrubí ocelové závitové černé bezešvé spojované lisováním DN 32</t>
  </si>
  <si>
    <t>1147219400</t>
  </si>
  <si>
    <t>Potrubí z trubek ocelových závitových černých spojovaných lisováním bezešvých PN 16 do 110°C DN 32</t>
  </si>
  <si>
    <t>"horizontální průběžné"6*2*3</t>
  </si>
  <si>
    <t>733190107</t>
  </si>
  <si>
    <t>Zkouška těsnosti potrubí ocelové závitové DN do 40</t>
  </si>
  <si>
    <t>-1804394191</t>
  </si>
  <si>
    <t xml:space="preserve">Zkoušky těsnosti potrubí, manžety prostupové z trubek ocelových  zkoušky těsnosti potrubí (za provozu) z trubek ocelových závitových DN do 40</t>
  </si>
  <si>
    <t>"připojovací"12+36</t>
  </si>
  <si>
    <t>733190801</t>
  </si>
  <si>
    <t>Odřezání objímky dvojité DN do 50</t>
  </si>
  <si>
    <t>1063335676</t>
  </si>
  <si>
    <t xml:space="preserve">Demontáž příslušenství potrubí  odřezání objímek dvojitých DN do 50</t>
  </si>
  <si>
    <t>"horizontální průběžné"2*2*3</t>
  </si>
  <si>
    <t>733193820</t>
  </si>
  <si>
    <t>Rozřezání konzoly, podpěry nebo výložníku pro potrubí z L profilu přes 50x50x5 do 80x80x8 mm</t>
  </si>
  <si>
    <t>-1679359650</t>
  </si>
  <si>
    <t xml:space="preserve">Demontáž příslušenství potrubí  rozřezání konzol, podpěr a výložníků pro potrubí z úhelníků L přes 50x50x5 do 80x80x8 mm</t>
  </si>
  <si>
    <t>998733122</t>
  </si>
  <si>
    <t>Přesun hmot tonážní pro rozvody potrubí ruční v objektech v přes 6 do 12 m</t>
  </si>
  <si>
    <t>2045791631</t>
  </si>
  <si>
    <t>Přesun hmot pro rozvody potrubí stanovený z hmotnosti přesunovaného materiálu vodorovná dopravní vzdálenost do 50 m ruční (bez užití mechanizace) v objektech výšky přes 6 do 12 m</t>
  </si>
  <si>
    <t>734</t>
  </si>
  <si>
    <t>Ústřední vytápění - armatury</t>
  </si>
  <si>
    <t>734221545</t>
  </si>
  <si>
    <t>Ventil závitový termostatický přímý jednoregulační G 1/2 PN 16 do 110°C bez hlavice ovládání</t>
  </si>
  <si>
    <t>1095882636</t>
  </si>
  <si>
    <t>Ventily regulační závitové termostatické, bez hlavice ovládání PN 16 do 110°C přímé jednoregulační G 1/2</t>
  </si>
  <si>
    <t>"armatury"2*3</t>
  </si>
  <si>
    <t>734221682</t>
  </si>
  <si>
    <t>Termostatická hlavice kapalinová PN 10 do 110°C otopných těles VK</t>
  </si>
  <si>
    <t>1491880251</t>
  </si>
  <si>
    <t>Ventily regulační závitové hlavice termostatické, pro ovládání ventilů PN 10 do 110°C kapalinové otopných těles VK</t>
  </si>
  <si>
    <t>734261717</t>
  </si>
  <si>
    <t>Šroubení regulační radiátorové přímé G 1/2 s vypouštěním</t>
  </si>
  <si>
    <t>41620533</t>
  </si>
  <si>
    <t>Šroubení regulační radiátorové přímé s vypouštěním G 1/2</t>
  </si>
  <si>
    <t>998734103</t>
  </si>
  <si>
    <t>Přesun hmot tonážní pro armatury v objektech v přes 12 do 24 m</t>
  </si>
  <si>
    <t>139698654</t>
  </si>
  <si>
    <t xml:space="preserve">Přesun hmot pro armatury  stanovený z hmotnosti přesunovaného materiálu vodorovná dopravní vzdálenost do 50 m v objektech výšky přes 12 do 24 m</t>
  </si>
  <si>
    <t>735</t>
  </si>
  <si>
    <t>Ústřední vytápění - otopná tělesa</t>
  </si>
  <si>
    <t>735110911</t>
  </si>
  <si>
    <t>Přetěsnění růžice radiátorové otopných těles litinových článkových</t>
  </si>
  <si>
    <t>-1374204837</t>
  </si>
  <si>
    <t xml:space="preserve">Opravy otopných těles článkových litinových  přetěsnění radiátorové růžice</t>
  </si>
  <si>
    <t>"otopná tělesa"2*2*3</t>
  </si>
  <si>
    <t>735111810</t>
  </si>
  <si>
    <t>Demontáž otopného tělesa litinového článkového</t>
  </si>
  <si>
    <t>-1486635900</t>
  </si>
  <si>
    <t xml:space="preserve">Demontáž otopných těles litinových  článkových</t>
  </si>
  <si>
    <t>"otopná tělesa"(12*2*2+16*2)*0,204</t>
  </si>
  <si>
    <t>735119140</t>
  </si>
  <si>
    <t>Montáž otopného tělesa litinového článkového</t>
  </si>
  <si>
    <t>375582636</t>
  </si>
  <si>
    <t>Otopná tělesa litinová montáž těles článkových</t>
  </si>
  <si>
    <t>42392870</t>
  </si>
  <si>
    <t>konzola 100/100-27 otvor D 11mm</t>
  </si>
  <si>
    <t>-1512504423</t>
  </si>
  <si>
    <t>"otopná tělesa"2*3*2</t>
  </si>
  <si>
    <t>735191904</t>
  </si>
  <si>
    <t>Vyčištění otopných těles litinových proplachem vodou</t>
  </si>
  <si>
    <t>-1872089284</t>
  </si>
  <si>
    <t xml:space="preserve">Ostatní opravy otopných těles  vyčištění propláchnutím vodou otopných těles litinových</t>
  </si>
  <si>
    <t>735191905</t>
  </si>
  <si>
    <t>Odvzdušnění otopných těles</t>
  </si>
  <si>
    <t>-1318686304</t>
  </si>
  <si>
    <t xml:space="preserve">Ostatní opravy otopných těles  odvzdušnění tělesa</t>
  </si>
  <si>
    <t>"otopná tělesa"2*3</t>
  </si>
  <si>
    <t>735191910</t>
  </si>
  <si>
    <t>Napuštění vody do otopných těles</t>
  </si>
  <si>
    <t>-710758421</t>
  </si>
  <si>
    <t xml:space="preserve">Ostatní opravy otopných těles  napuštění vody do otopného systému včetně potrubí (bez kotle a ohříváků) otopných těles</t>
  </si>
  <si>
    <t>735291800</t>
  </si>
  <si>
    <t>Demontáž konzoly nebo držáku otopných těles, registrů nebo konvektorů do odpadu</t>
  </si>
  <si>
    <t>1353739090</t>
  </si>
  <si>
    <t xml:space="preserve">Demontáž konzol nebo držáků  otopných těles, registrů, konvektorů do odpadu</t>
  </si>
  <si>
    <t>735494811</t>
  </si>
  <si>
    <t>Vypuštění vody z otopných těles</t>
  </si>
  <si>
    <t>29521952</t>
  </si>
  <si>
    <t xml:space="preserve">Vypuštění vody z otopných soustav  bez kotlů, ohříváků, zásobníků a nádrží</t>
  </si>
  <si>
    <t>998735122</t>
  </si>
  <si>
    <t>Přesun hmot tonážní pro otopná tělesa ruční v objektech v přes 6 do 12 m</t>
  </si>
  <si>
    <t>-1828270436</t>
  </si>
  <si>
    <t>Přesun hmot pro otopná tělesa stanovený z hmotnosti přesunovaného materiálu vodorovná dopravní vzdálenost do 50 m ruční (bez užití mechanizace) v objektech výšky přes 6 do 12 m</t>
  </si>
  <si>
    <t>783</t>
  </si>
  <si>
    <t>Dokončovací práce - nátěry</t>
  </si>
  <si>
    <t>783601345</t>
  </si>
  <si>
    <t>Odmaštění litinových otopných těles odmašťovačem vodou ředitelným před provedením nátěru</t>
  </si>
  <si>
    <t>-1725519573</t>
  </si>
  <si>
    <t>Příprava podkladu otopných těles před provedením nátěrů litinových odmaštěním vodou ředitelným</t>
  </si>
  <si>
    <t>783601441</t>
  </si>
  <si>
    <t>Ometením litinových otopných těles před provedením nátěru</t>
  </si>
  <si>
    <t>794993632</t>
  </si>
  <si>
    <t>Příprava podkladu otopných těles před provedením nátěrů litinových očištění ometením</t>
  </si>
  <si>
    <t>783617147</t>
  </si>
  <si>
    <t>Krycí dvojnásobný syntetický nátěr litinových otopných těles</t>
  </si>
  <si>
    <t>-2126898396</t>
  </si>
  <si>
    <t>Krycí nátěr (email) otopných těles litinových dvojnásobný syntetický</t>
  </si>
  <si>
    <t>HZS2222</t>
  </si>
  <si>
    <t>Hodinová zúčtovací sazba topenář odborný - koordinace řemesel</t>
  </si>
  <si>
    <t>1669561100</t>
  </si>
  <si>
    <t xml:space="preserve">Hodinové zúčtovací sazby profesí PSV  provádění stavebních instalací topenář odborný</t>
  </si>
  <si>
    <t>D1.4.3 - Vzduchotechnika</t>
  </si>
  <si>
    <t>Petra Vítková Pravdová</t>
  </si>
  <si>
    <t>PSV - PSV</t>
  </si>
  <si>
    <t xml:space="preserve">    Z-1 - Zař.č.1 - větrání hyg.zázemí 1-3.np</t>
  </si>
  <si>
    <t>Z-1</t>
  </si>
  <si>
    <t>Zař.č.1 - větrání hyg.zázemí 1-3.np</t>
  </si>
  <si>
    <t>751611111</t>
  </si>
  <si>
    <t>Montáž vzduchotechnické jednotky s rekuperací tepla nástěnné s výměnou vzduchu do 500 m3/h</t>
  </si>
  <si>
    <t>CS ÚRS 2020 02</t>
  </si>
  <si>
    <t>1620127308</t>
  </si>
  <si>
    <t>1.1</t>
  </si>
  <si>
    <t>Kompaktní větrací jednotka s rekuperací v nástěnném provedení</t>
  </si>
  <si>
    <t>vlastní</t>
  </si>
  <si>
    <t>-1998691600</t>
  </si>
  <si>
    <t xml:space="preserve">Kompaktní větrací jednotka s rekuperací v nástěnném provedení ve složení : přívodní ventilátor Vp=480m3/h (EC motor), Vo=480m3/h (EC motor), deskový rekuperátor včetně bypassu  kazety filtrů přívod-M5, odtah G4, vestavěný el.dohřívač, podrobná specifikace viz.příloha technické zprávy</t>
  </si>
  <si>
    <t>1.1a</t>
  </si>
  <si>
    <t>Vzdálený digitální nástěnný ovladač pro jednotku 1.1. dodávka vč.montáže</t>
  </si>
  <si>
    <t>-1794372686</t>
  </si>
  <si>
    <t>Vzdálený digitální nástěnný ovladač pro jednotku 1.1. dodávka vč.montáže.</t>
  </si>
  <si>
    <t>1.1b</t>
  </si>
  <si>
    <t xml:space="preserve">Detektor kouře </t>
  </si>
  <si>
    <t>-1253931456</t>
  </si>
  <si>
    <t>Detektor kouře do nasávacího vzt potrubí vč.kabeláže a montáže</t>
  </si>
  <si>
    <t>751344112</t>
  </si>
  <si>
    <t>Mtž tlumiče hluku pro kruhové potrubí D do 200 mm</t>
  </si>
  <si>
    <t>1841575944</t>
  </si>
  <si>
    <t xml:space="preserve">Montáž tlumičů  hluku pro kruhové potrubí, průměru přes 100 do 200 mm</t>
  </si>
  <si>
    <t>1.2</t>
  </si>
  <si>
    <t>Kruhový tlumič hluku DN 200 dl.900mm</t>
  </si>
  <si>
    <t>-309413453</t>
  </si>
  <si>
    <t>1.3</t>
  </si>
  <si>
    <t>Kruhový tlumič hluku DN 200 dl.600mm</t>
  </si>
  <si>
    <t>180291829</t>
  </si>
  <si>
    <t>751322012</t>
  </si>
  <si>
    <t>Mtž talířového ventilu D do 200 mm</t>
  </si>
  <si>
    <t>720428766</t>
  </si>
  <si>
    <t xml:space="preserve">Montáž talířových ventilů, anemostatů, dýz  talířového ventilu, průměru přes 100 do 200 mm</t>
  </si>
  <si>
    <t>1.4</t>
  </si>
  <si>
    <t>Přívodní talířový ventil dn100</t>
  </si>
  <si>
    <t>-1572165574</t>
  </si>
  <si>
    <t>1.5</t>
  </si>
  <si>
    <t>Odvodní talířový ventil dn125</t>
  </si>
  <si>
    <t>1334146035</t>
  </si>
  <si>
    <t>1.6</t>
  </si>
  <si>
    <t>Protidešťová žaluzie dn350 Al vč.sítal, RAL dle požadavku investora</t>
  </si>
  <si>
    <t>1144179128</t>
  </si>
  <si>
    <t>Protidešťová žaluzie dn350 Al vč.sítal, RAL dle požadavku investora, dodávka včetně montáže</t>
  </si>
  <si>
    <t>751514876</t>
  </si>
  <si>
    <t>Mtž regulační a měřící clony do plech potrubí kruhové bez příruby D do 200 mm</t>
  </si>
  <si>
    <t>62240398</t>
  </si>
  <si>
    <t xml:space="preserve">Montáž regulační nebo měřící clony do plechového potrubí  kruhové bez příruby, průměru přes 100 do 200 mm</t>
  </si>
  <si>
    <t>1.7</t>
  </si>
  <si>
    <t>Regulační klapka DN 100</t>
  </si>
  <si>
    <t>1980326898</t>
  </si>
  <si>
    <t>Regulační klapka ruční DN 100 pozink.plech</t>
  </si>
  <si>
    <t>1.8</t>
  </si>
  <si>
    <t>Regulační klapka DN 200</t>
  </si>
  <si>
    <t>500592782</t>
  </si>
  <si>
    <t>Regulační klapka ruční DN 200 pozink.plech</t>
  </si>
  <si>
    <t>1.9</t>
  </si>
  <si>
    <t>Regulační klapka DN 125</t>
  </si>
  <si>
    <t>1309415070</t>
  </si>
  <si>
    <t>Regulační klapka ruční DN 125 pozink.plech</t>
  </si>
  <si>
    <t>1.10</t>
  </si>
  <si>
    <t>Regulační klapka DN 160</t>
  </si>
  <si>
    <t>-191018825</t>
  </si>
  <si>
    <t>Regulační klapka ruční DN 160 pozink.plech</t>
  </si>
  <si>
    <t>751322135</t>
  </si>
  <si>
    <t>Mtž anemostatu čtvercového vířivého se skříní do 0,650 m2</t>
  </si>
  <si>
    <t>Vlastní</t>
  </si>
  <si>
    <t>1525501339</t>
  </si>
  <si>
    <t>Montáž talířových ventilů, anemostatů, dýz anemostatu čtvercového vířivého se skříní, výustek průřezu přes 0,500 do 0,650 m2</t>
  </si>
  <si>
    <t>1.11</t>
  </si>
  <si>
    <t>Vířivá výusť pro přívod vzduchu vel.600/16</t>
  </si>
  <si>
    <t>-316023710</t>
  </si>
  <si>
    <t xml:space="preserve">Vířivá výusť pro přívod vzduchu  vel.600/16 s plenum boxem a regulační klapkou, připojení DN 200 z boku, čelní deska bílá</t>
  </si>
  <si>
    <t>1.12</t>
  </si>
  <si>
    <t>Odvodní talířový ventil dn100</t>
  </si>
  <si>
    <t>-2020999896</t>
  </si>
  <si>
    <t>751510042</t>
  </si>
  <si>
    <t>Vzduchotechnické potrubí pozink kruhové spirálně vinuté D do 200 mm</t>
  </si>
  <si>
    <t>1907369698</t>
  </si>
  <si>
    <t>Vzduchotechnické potrubí z pozinkovaného plechu kruhové, trouba spirálně vinutá bez příruby, průměru přes 100 do 200 mm, provedení těsné, dodávka vč.montáže</t>
  </si>
  <si>
    <t>751510044</t>
  </si>
  <si>
    <t>Vzduchotechnické potrubí pozink kruhové spirálně vinuté D do 400 mm</t>
  </si>
  <si>
    <t>-861784167</t>
  </si>
  <si>
    <t xml:space="preserve">Vzduchotechnické potrubí z pozinkovaného plechu  kruhové, trouba spirálně vinutá bez příruby, průměru přes 200 do 400 mm</t>
  </si>
  <si>
    <t>R713000007</t>
  </si>
  <si>
    <t>Tepelná kaučuková izolace tl.20mm ALS, dodávka vč.montáže</t>
  </si>
  <si>
    <t>1247779199</t>
  </si>
  <si>
    <t>R751000012</t>
  </si>
  <si>
    <t>Spojovací, těsnící, závěsný materiál, objímky, spojky na kruh.potrubí</t>
  </si>
  <si>
    <t>kg</t>
  </si>
  <si>
    <t>-1176675275</t>
  </si>
  <si>
    <t>Spojovací, těsnící, závěsný materiál, objímky, spojky na kruh.potrubí, dodávka vč.montáže</t>
  </si>
  <si>
    <t>R751000019</t>
  </si>
  <si>
    <t>Ocelové profily žárově zinkované pro zhotovení konzol pro vzt jednotku, dodávka vč.montáže</t>
  </si>
  <si>
    <t>1775364490</t>
  </si>
  <si>
    <t>R751000005</t>
  </si>
  <si>
    <t>Zprovoznění zařízení, zaregulování, funkční zkoušky, zaškolení obsluhy</t>
  </si>
  <si>
    <t>-128349397</t>
  </si>
  <si>
    <t>Zprovoznění zařízení vzt, zaregulování, funkční zkoušky, zaškolení obsluhy</t>
  </si>
  <si>
    <t>R751000006</t>
  </si>
  <si>
    <t>Zapojení kabeláží, nastavení a autorizované zprovoznění MaR</t>
  </si>
  <si>
    <t>-979527122</t>
  </si>
  <si>
    <t>Zapojení kabeláží, nastavení a autorizované zprovoznění systému, včetně revize</t>
  </si>
  <si>
    <t>R751000007</t>
  </si>
  <si>
    <t>Mimostaveništní doprava, přesun hmot</t>
  </si>
  <si>
    <t>soub</t>
  </si>
  <si>
    <t>-1873511166</t>
  </si>
  <si>
    <t>R751000010</t>
  </si>
  <si>
    <t>Stavební přípomoce</t>
  </si>
  <si>
    <t>1380277247</t>
  </si>
  <si>
    <t>Stavební přípomoce - přisekání otvorů (zhotovení prostupů je v dodávce stavby)</t>
  </si>
  <si>
    <t>R751000008</t>
  </si>
  <si>
    <t>Lešení, plošina</t>
  </si>
  <si>
    <t>1579212987</t>
  </si>
  <si>
    <t>D1.4.4 - Silnoproudá elektrotechnika</t>
  </si>
  <si>
    <t>46180923</t>
  </si>
  <si>
    <t>Ing. Milan Špaček</t>
  </si>
  <si>
    <t>D1 - ELEKTROMONTÁŽE</t>
  </si>
  <si>
    <t xml:space="preserve">    D2 - ROZVADĚČ R-SOC 1.NP</t>
  </si>
  <si>
    <t xml:space="preserve">    D4 - ROZVADĚČ R-SOC 2.NP</t>
  </si>
  <si>
    <t xml:space="preserve">    D6 - ROZVADĚČ R-SOC 3.NP</t>
  </si>
  <si>
    <t xml:space="preserve">    D8 - PŘIPOJENÍ KABELŮ CYKY-J DO STÁVAJÍCÍCH ROZVADĚČŮ NA CHODBÁCH</t>
  </si>
  <si>
    <t xml:space="preserve">    D10 - SVÍTIDLA</t>
  </si>
  <si>
    <t xml:space="preserve">    D12 - SVORKY WAGO, KRABICE</t>
  </si>
  <si>
    <t xml:space="preserve">    D14 - OCHRANNÉ POSPOJOVÁNÍ</t>
  </si>
  <si>
    <t xml:space="preserve">    D16 - PŘÍSTROJE</t>
  </si>
  <si>
    <t xml:space="preserve">    D18 - KABELY</t>
  </si>
  <si>
    <t xml:space="preserve">    D20 - LIŠTY</t>
  </si>
  <si>
    <t xml:space="preserve">    D24 - OSTATNÍ POLOŽKY</t>
  </si>
  <si>
    <t>D1</t>
  </si>
  <si>
    <t>ELEKTROMONTÁŽE</t>
  </si>
  <si>
    <t>D2</t>
  </si>
  <si>
    <t>ROZVADĚČ R-SOC 1.NP</t>
  </si>
  <si>
    <t>Pol1</t>
  </si>
  <si>
    <t>ROZVODNICE NÁSTĚNNÁ 36M PRŮHLEDNÉ DVEŘE (3 ŘADY) IP65 MISTRAL65, DODÁVKA</t>
  </si>
  <si>
    <t>KS</t>
  </si>
  <si>
    <t>Pol2</t>
  </si>
  <si>
    <t>USAZENÍ ROZVADĚČE MONTÁŽ</t>
  </si>
  <si>
    <t>Pol3</t>
  </si>
  <si>
    <t>PROPOJOVACÍ VODIČE, PROPJOVACÍ LIŠTY DODÁVKA+MONTÁŽ</t>
  </si>
  <si>
    <t>SOUBOR</t>
  </si>
  <si>
    <t>Pol4</t>
  </si>
  <si>
    <t>650 07-2163.R00 MONTÁŽ VYPÍNAČE HLAVNÍHO 3PÓL MODULOVÉHO DO 80 A</t>
  </si>
  <si>
    <t>Pol5</t>
  </si>
  <si>
    <t>32-3 PÁČKOVÝ SPÍNAČ NA DIN LIŠTU DODÁVKA</t>
  </si>
  <si>
    <t>Pol6</t>
  </si>
  <si>
    <t>358 891502.R CHRÁNIČ NADPROUDOVÝ OLE-10B-1N-030 AC DODÁVKA</t>
  </si>
  <si>
    <t>Pol7</t>
  </si>
  <si>
    <t>358 891503.R CHRÁNIČ NADPROUDOVÝ OLE-16B-1N-030 AC DODÁVKA</t>
  </si>
  <si>
    <t>Pol8</t>
  </si>
  <si>
    <t>210 12-0803.R00 210 12-0803.R00CHRÁNIČ PROUDOVÝ DVOUPÓLOVÝ DO 40 A</t>
  </si>
  <si>
    <t>Pol9</t>
  </si>
  <si>
    <t>210 12-0823.R00 CHRÁNIČ PROUDOVÝ ČTYŘPÓLOVÝ DO 40 A</t>
  </si>
  <si>
    <t>Pol10</t>
  </si>
  <si>
    <t xml:space="preserve">358 890406.R CHRÁNIČ PROUDOVÝ F200, 4P-40A/30MA/TYP AC,10 KA  DODÁVKA</t>
  </si>
  <si>
    <t>Pol11</t>
  </si>
  <si>
    <t>358 22001038.R JISTIČ DO 80 A, 1-PÓLOVÝ, LTN-10C-1 DODÁVKA</t>
  </si>
  <si>
    <t>Pol12</t>
  </si>
  <si>
    <t xml:space="preserve">358 22001013.R JISTIČ DO 80 A, 1-PÓLOVÝ, LTN-10B-1  DODÁVKA</t>
  </si>
  <si>
    <t>Pol13</t>
  </si>
  <si>
    <t>358 22001015.RJISTIČ DO 80 A, 1-PÓLOVÝ, LTN-16B-1 DODÁVKA</t>
  </si>
  <si>
    <t>Pol14</t>
  </si>
  <si>
    <t>210 12-0561.R00 JISTIČ JEDNOPÓLOVÝ DO 25 A SE ZAPOJENÍM</t>
  </si>
  <si>
    <t>Pol15</t>
  </si>
  <si>
    <t>650 14-1111.R00 UKONČENÍ VODIČE V ROZVADĚČI + ZAPOJENÍ DO 2,5 MM2</t>
  </si>
  <si>
    <t>Pol16</t>
  </si>
  <si>
    <t xml:space="preserve">650 14-1113.R00  UKONČENÍ VODIČE V ROZVADĚČI + ZAPOJENÍ DO 6 MM2</t>
  </si>
  <si>
    <t>Pol17</t>
  </si>
  <si>
    <t xml:space="preserve">ŠTÍTEK OZNAČOVACÍ PRO PŘÍSTROJE - LEPENÝ  VČETNĚ DODÁVKY ŠTÍTKU</t>
  </si>
  <si>
    <t>Pol18</t>
  </si>
  <si>
    <t>POPISY VODIČŮ VČETNĚ DODÁVKY BUŽÍRKY</t>
  </si>
  <si>
    <t>Pol19</t>
  </si>
  <si>
    <t>345 604010001.R SVORKOVNICE ŘADOVÁ RSA 2,5 A</t>
  </si>
  <si>
    <t>Pol20</t>
  </si>
  <si>
    <t>345 604030001.R SVORKOVNICE ŘADOVÁ RSA 6</t>
  </si>
  <si>
    <t>Pol21</t>
  </si>
  <si>
    <t>KUSOVÉ OVĚŘENÍ ROZVADĚČE</t>
  </si>
  <si>
    <t>D4</t>
  </si>
  <si>
    <t>ROZVADĚČ R-SOC 2.NP</t>
  </si>
  <si>
    <t>Pol22</t>
  </si>
  <si>
    <t>D6</t>
  </si>
  <si>
    <t>ROZVADĚČ R-SOC 3.NP</t>
  </si>
  <si>
    <t>D8</t>
  </si>
  <si>
    <t>PŘIPOJENÍ KABELŮ CYKY-J DO STÁVAJÍCÍCH ROZVADĚČŮ NA CHODBÁCH</t>
  </si>
  <si>
    <t>Pol23</t>
  </si>
  <si>
    <t>PŘIPOJENÍ KABELŮ, OZNAČENÍ VODIČŮ A JISTÍCÍCH PŘÍSTROJŮ, MATERIÁL+MONTÁŽ</t>
  </si>
  <si>
    <t>D10</t>
  </si>
  <si>
    <t>SVÍTIDLA</t>
  </si>
  <si>
    <t>Pol24</t>
  </si>
  <si>
    <t>A- MODUS SPMN1000KO, LED DOWNLIGHT, PLECHOVÉ TĚLO,OPÁLOVÝ KRYT, IP54, 9W</t>
  </si>
  <si>
    <t>Pol25</t>
  </si>
  <si>
    <t>B- MODUS SPMN1500KO, LED DOWNLIGHT, PLECHOVÉ TĚLO,OPÁLOVÝ KRYT, IP54, 13W</t>
  </si>
  <si>
    <t>Pol26</t>
  </si>
  <si>
    <t>C MODUS SPMN2000KO, LED DOWNLIGHT, PLECHOVÉ TĚLO,OPÁLOVÝ KRYT, IP54, 26W</t>
  </si>
  <si>
    <t>Pol27</t>
  </si>
  <si>
    <t>210 20-1516.R00,SVÍTIDLO LED BYTOVÉ STROPNÍ VESTAVNÉ</t>
  </si>
  <si>
    <t>D12</t>
  </si>
  <si>
    <t>SVORKY WAGO, KRABICE</t>
  </si>
  <si>
    <t>Pol28</t>
  </si>
  <si>
    <t xml:space="preserve">210 01-0535.RT3  ZAPOJENÍ VODIČE DO WAGO SVORKY, VČETNĚ WAGO COMPACT 3 /2273-203/</t>
  </si>
  <si>
    <t>Pol29</t>
  </si>
  <si>
    <t xml:space="preserve">210 01-0535.RT4  ZAPOJENÍ VODIČE DO WAGO SVORKY, VČETNĚ WAGO COMPACT 4 /2273-204/</t>
  </si>
  <si>
    <t>Pol30</t>
  </si>
  <si>
    <t>650 01-2111.RT5650 01-2111.RT5 Uložení krabice kruhové pod omítku bez zapojení, včetně dodávky krabice KPR 68</t>
  </si>
  <si>
    <t>D14</t>
  </si>
  <si>
    <t>OCHRANNÉ POSPOJOVÁNÍ</t>
  </si>
  <si>
    <t>Pol31</t>
  </si>
  <si>
    <t xml:space="preserve">650 12-1115.RT2  ULOŽENÍ VODIČE CU 4 MM2 PEVNĚ, VČETNĚ DODÁVKY VODIČE H07V-U (CY) 4 MM2</t>
  </si>
  <si>
    <t>Pol32</t>
  </si>
  <si>
    <t xml:space="preserve">650 11-1723.RT2  MONTÁŽ ZEMNÍCÍ SVORKY NA KOVOVÉ KONSTR. VČ. PÁSKU, VČETNĚ DODÁVKY SVORKY ZSA 16</t>
  </si>
  <si>
    <t>D16</t>
  </si>
  <si>
    <t>PŘÍSTROJE</t>
  </si>
  <si>
    <t>Pol33</t>
  </si>
  <si>
    <t xml:space="preserve">650 05-1311.RT4  MONTÁŽ SPÍNAČE ZAPUŠTĚNÉHO, ŘAZ. 1 , VČ. DODÁVKY STROJKU, KRYTU A RÁMEČKU</t>
  </si>
  <si>
    <t>Pol34</t>
  </si>
  <si>
    <t xml:space="preserve">650 05-1331.RT4  MONTÁŽ SPÍNAČE ZAPUŠTĚNÉHO, ŘAZ. 5, VČ. DODÁVKY STROJKU, KRYTU A RÁMEČKU</t>
  </si>
  <si>
    <t>Pol35</t>
  </si>
  <si>
    <t xml:space="preserve">650 05-2711.RT3  MONTÁŽ ZÁSUVKY ZAPUŠTĚNÉ 2P+PE, VČETNĚ DODÁVKY ZÁSUVKY A RÁMEČKU</t>
  </si>
  <si>
    <t>D18</t>
  </si>
  <si>
    <t>KABELY</t>
  </si>
  <si>
    <t>Pol36</t>
  </si>
  <si>
    <t xml:space="preserve">650 12-4141.RT2  ULOŽENÍ KABELU CU 3 X 1,5 MM2 PEVNĚ, VČETNĚ DODÁVKY KABELU CYKY 3 X 1,5 MM2  CYKY-J</t>
  </si>
  <si>
    <t>Pol37</t>
  </si>
  <si>
    <t xml:space="preserve">650 12-4143.RT2  ULOŽENÍ KABELU CU 3 X 2,5 MM2 PEVNĚ, VČETNĚ DODÁVKY KABELU CYKY 3 X 2,5 MM2</t>
  </si>
  <si>
    <t>Pol38</t>
  </si>
  <si>
    <t>650 12-4111.RT2 ULOŽENÍ KABELU CU 2 X 1,5 MM2 PEVNĚ, VČETNĚ DODÁVKY KABELU CYKY 2 X 1,5 MM2</t>
  </si>
  <si>
    <t>Pol39</t>
  </si>
  <si>
    <t>650 12-4261.RT2ULOŽENÍ KABELU CU 5 X 1,5 MM2 PEVNĚ, VČETNĚ DODÁVKY KABELU CYKY 5 X 1,5 MM2</t>
  </si>
  <si>
    <t>Pol40</t>
  </si>
  <si>
    <t xml:space="preserve">650 12-4265.RT2 ULOŽENÍ KABELU CU 5 X 4 MM2 PEVNĚ, VČETNĚ DODÁVKY KABELU CYKY 5 X 4 MM2  ODMĚŘIT DLE SKUTEČNOSTI</t>
  </si>
  <si>
    <t>D20</t>
  </si>
  <si>
    <t>LIŠTY</t>
  </si>
  <si>
    <t>Pol41</t>
  </si>
  <si>
    <t>345 72120.R LIŠTA VKLÁDACÍ LV 40 X 20 MM BÍLÁ, DL. 2 M ,ODMĚŘIT DLE SKUTEČNOSTI</t>
  </si>
  <si>
    <t>Pol42</t>
  </si>
  <si>
    <t>222 26-0605.R00 LIŠTA VKLÁDACÍ LV 40X20, NA ÚCHYT.BODY,ZAVÍČKOVÁNÍ A UPEVNĚNÍ,ODMĚŘIT DLE SKUTEČNOSTI</t>
  </si>
  <si>
    <t>D24</t>
  </si>
  <si>
    <t>OSTATNÍ POLOŽKY</t>
  </si>
  <si>
    <t>Pol44</t>
  </si>
  <si>
    <t>974 10-0020.RA0 VYSEKÁNÍ RÝH VE ZDIVU Z CIHEL, DO 10 X 10 CM</t>
  </si>
  <si>
    <t>Pol45</t>
  </si>
  <si>
    <t>SÁDRA STAVEBNÍ ŠEDÁ /BALENÍ 30KG/</t>
  </si>
  <si>
    <t>BAL</t>
  </si>
  <si>
    <t>Pol46</t>
  </si>
  <si>
    <t>REVIZE ELEKTOINSTALACE</t>
  </si>
  <si>
    <t>Pol47</t>
  </si>
  <si>
    <t xml:space="preserve">DOPRAVA  NÁKUP MATERIÁLU</t>
  </si>
  <si>
    <t>Pol48</t>
  </si>
  <si>
    <t>PODRUŽNÝ MATERIÁL</t>
  </si>
  <si>
    <t>SUBOR</t>
  </si>
  <si>
    <t>VON - Vedlejší a ostatní náklady</t>
  </si>
  <si>
    <t>Třebíč, Žďárského 183</t>
  </si>
  <si>
    <t>66610722</t>
  </si>
  <si>
    <t>STŘEDNÍ PRŮMYSLOVÁ ŠKOLA TŘEBÍČ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</si>
  <si>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</si>
  <si>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</si>
  <si>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</si>
  <si>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</si>
  <si>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</si>
  <si>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</si>
  <si>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</si>
  <si>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</si>
  <si>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</si>
  <si>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</si>
  <si>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</si>
  <si>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1278467248</t>
  </si>
  <si>
    <t>"stavba"1</t>
  </si>
  <si>
    <t>019999999</t>
  </si>
  <si>
    <t>Pasportizace objektu a okolí</t>
  </si>
  <si>
    <t>2750642</t>
  </si>
  <si>
    <t>VRN3</t>
  </si>
  <si>
    <t>Zařízení staveniště</t>
  </si>
  <si>
    <t>031002000</t>
  </si>
  <si>
    <t>Související práce pro zařízení staveniště</t>
  </si>
  <si>
    <t>-1450044461</t>
  </si>
  <si>
    <t>032002000</t>
  </si>
  <si>
    <t>Vybavení staveniště</t>
  </si>
  <si>
    <t>1042450578</t>
  </si>
  <si>
    <t>033103000</t>
  </si>
  <si>
    <t>Připojení energií</t>
  </si>
  <si>
    <t>695759783</t>
  </si>
  <si>
    <t>033203000</t>
  </si>
  <si>
    <t>Energie pro zařízení staveniště</t>
  </si>
  <si>
    <t>525870916</t>
  </si>
  <si>
    <t>034503000</t>
  </si>
  <si>
    <t>Informační tabule na staveništi</t>
  </si>
  <si>
    <t>-214389271</t>
  </si>
  <si>
    <t>039103000</t>
  </si>
  <si>
    <t>Rozebrání, bourání a odvoz zařízení staveniště</t>
  </si>
  <si>
    <t>1242973671</t>
  </si>
  <si>
    <t>VRN4</t>
  </si>
  <si>
    <t>Inženýrská činnost</t>
  </si>
  <si>
    <t>045203000</t>
  </si>
  <si>
    <t>Kompletační činnost</t>
  </si>
  <si>
    <t>524197820</t>
  </si>
  <si>
    <t>045303000</t>
  </si>
  <si>
    <t>Koordinační činnost</t>
  </si>
  <si>
    <t>-1792983161</t>
  </si>
  <si>
    <t>"stavba"20</t>
  </si>
  <si>
    <t>049303000</t>
  </si>
  <si>
    <t>Náklady vzniklé v souvislosti s předáním stavby</t>
  </si>
  <si>
    <t>1440242576</t>
  </si>
  <si>
    <t>"předávací dokumentace"1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</si>
</sst>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i/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9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0" borderId="14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4" fillId="4" borderId="6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right" vertical="center"/>
    </xf>
    <xf numFmtId="0" fontId="24" fillId="4" borderId="8" xfId="0" applyFont="1" applyFill="1" applyBorder="1" applyAlignment="1" applyProtection="1">
      <alignment horizontal="left" vertical="center"/>
    </xf>
    <xf numFmtId="0" fontId="24" fillId="4" borderId="0" xfId="0" applyFont="1" applyFill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vertical="center"/>
    </xf>
    <xf numFmtId="4" fontId="3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1" fillId="0" borderId="14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1" fillId="0" borderId="19" xfId="0" applyNumberFormat="1" applyFont="1" applyBorder="1" applyAlignment="1" applyProtection="1">
      <alignment vertical="center"/>
    </xf>
    <xf numFmtId="4" fontId="31" fillId="0" borderId="20" xfId="0" applyNumberFormat="1" applyFont="1" applyBorder="1" applyAlignment="1" applyProtection="1">
      <alignment vertical="center"/>
    </xf>
    <xf numFmtId="166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4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4" fillId="4" borderId="16" xfId="0" applyFont="1" applyFill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0" borderId="22" xfId="0" applyFont="1" applyBorder="1" applyAlignment="1" applyProtection="1">
      <alignment horizontal="center" vertical="center"/>
    </xf>
    <xf numFmtId="49" fontId="24" fillId="0" borderId="22" xfId="0" applyNumberFormat="1" applyFont="1" applyBorder="1" applyAlignment="1" applyProtection="1">
      <alignment horizontal="left" vertical="center" wrapText="1"/>
    </xf>
    <xf numFmtId="0" fontId="24" fillId="0" borderId="22" xfId="0" applyFont="1" applyBorder="1" applyAlignment="1" applyProtection="1">
      <alignment horizontal="left" vertical="center" wrapText="1"/>
    </xf>
    <xf numFmtId="0" fontId="24" fillId="0" borderId="22" xfId="0" applyFont="1" applyBorder="1" applyAlignment="1" applyProtection="1">
      <alignment horizontal="center" vertical="center" wrapText="1"/>
    </xf>
    <xf numFmtId="167" fontId="24" fillId="0" borderId="22" xfId="0" applyNumberFormat="1" applyFont="1" applyBorder="1" applyAlignment="1" applyProtection="1">
      <alignment vertical="center"/>
    </xf>
    <xf numFmtId="4" fontId="24" fillId="2" borderId="22" xfId="0" applyNumberFormat="1" applyFont="1" applyFill="1" applyBorder="1" applyAlignment="1" applyProtection="1">
      <alignment vertical="center"/>
      <protection locked="0"/>
    </xf>
    <xf numFmtId="4" fontId="24" fillId="0" borderId="22" xfId="0" applyNumberFormat="1" applyFont="1" applyBorder="1" applyAlignment="1" applyProtection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5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3" fillId="0" borderId="3" xfId="0" applyFont="1" applyBorder="1" applyAlignment="1" applyProtection="1"/>
    <xf numFmtId="0" fontId="13" fillId="0" borderId="0" xfId="0" applyFont="1" applyAlignment="1" applyProtection="1"/>
    <xf numFmtId="0" fontId="13" fillId="0" borderId="0" xfId="0" applyFont="1" applyAlignment="1" applyProtection="1">
      <alignment horizontal="left"/>
    </xf>
    <xf numFmtId="0" fontId="13" fillId="0" borderId="0" xfId="0" applyFont="1" applyAlignment="1" applyProtection="1">
      <protection locked="0"/>
    </xf>
    <xf numFmtId="4" fontId="13" fillId="0" borderId="0" xfId="0" applyNumberFormat="1" applyFont="1" applyAlignment="1" applyProtection="1"/>
    <xf numFmtId="0" fontId="13" fillId="0" borderId="3" xfId="0" applyFont="1" applyBorder="1" applyAlignment="1"/>
    <xf numFmtId="0" fontId="13" fillId="0" borderId="14" xfId="0" applyFont="1" applyBorder="1" applyAlignment="1" applyProtection="1"/>
    <xf numFmtId="0" fontId="13" fillId="0" borderId="0" xfId="0" applyFont="1" applyBorder="1" applyAlignment="1" applyProtection="1"/>
    <xf numFmtId="166" fontId="13" fillId="0" borderId="0" xfId="0" applyNumberFormat="1" applyFont="1" applyBorder="1" applyAlignment="1" applyProtection="1"/>
    <xf numFmtId="166" fontId="13" fillId="0" borderId="15" xfId="0" applyNumberFormat="1" applyFont="1" applyBorder="1" applyAlignment="1" applyProtection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19</v>
      </c>
      <c r="AL7" s="24"/>
      <c r="AM7" s="24"/>
      <c r="AN7" s="29" t="s">
        <v>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20</v>
      </c>
      <c r="E8" s="24"/>
      <c r="F8" s="24"/>
      <c r="G8" s="24"/>
      <c r="H8" s="24"/>
      <c r="I8" s="24"/>
      <c r="J8" s="24"/>
      <c r="K8" s="29" t="s">
        <v>21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22</v>
      </c>
      <c r="AL8" s="24"/>
      <c r="AM8" s="24"/>
      <c r="AN8" s="35" t="s">
        <v>23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24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25</v>
      </c>
      <c r="AL10" s="24"/>
      <c r="AM10" s="24"/>
      <c r="AN10" s="29" t="s">
        <v>26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25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25</v>
      </c>
      <c r="AL16" s="24"/>
      <c r="AM16" s="24"/>
      <c r="AN16" s="29" t="s">
        <v>32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</v>
      </c>
      <c r="AO17" s="24"/>
      <c r="AP17" s="24"/>
      <c r="AQ17" s="24"/>
      <c r="AR17" s="22"/>
      <c r="BE17" s="33"/>
      <c r="BS17" s="19" t="s">
        <v>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25</v>
      </c>
      <c r="AL19" s="24"/>
      <c r="AM19" s="24"/>
      <c r="AN19" s="29" t="s">
        <v>1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33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</v>
      </c>
      <c r="AO20" s="24"/>
      <c r="AP20" s="24"/>
      <c r="AQ20" s="24"/>
      <c r="AR20" s="22"/>
      <c r="BE20" s="33"/>
      <c r="BS20" s="19" t="s">
        <v>35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16.5" customHeight="1">
      <c r="B23" s="23"/>
      <c r="C23" s="24"/>
      <c r="D23" s="24"/>
      <c r="E23" s="38" t="s">
        <v>1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37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ROUND(AG94,2)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38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39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40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41</v>
      </c>
      <c r="E29" s="49"/>
      <c r="F29" s="34" t="s">
        <v>42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ROUND(AZ94,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ROUND(AV94,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43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ROUND(BA94,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ROUND(AW94,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44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ROUND(BB94,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45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ROUND(BC94,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46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ROUND(BD94,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5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33"/>
    </row>
    <row r="35" s="2" customFormat="1" ht="25.92" customHeight="1">
      <c r="A35" s="40"/>
      <c r="B35" s="41"/>
      <c r="C35" s="54"/>
      <c r="D35" s="55" t="s">
        <v>47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48</v>
      </c>
      <c r="U35" s="56"/>
      <c r="V35" s="56"/>
      <c r="W35" s="56"/>
      <c r="X35" s="58" t="s">
        <v>49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14.4" customHeight="1">
      <c r="A37" s="40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6"/>
      <c r="BE37" s="40"/>
    </row>
    <row r="38" s="1" customFormat="1" ht="14.4" customHeight="1">
      <c r="B38" s="23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2"/>
    </row>
    <row r="39" s="1" customFormat="1" ht="14.4" customHeight="1"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2"/>
    </row>
    <row r="40" s="1" customFormat="1" ht="14.4" customHeight="1">
      <c r="B40" s="23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2"/>
    </row>
    <row r="41" s="1" customFormat="1" ht="14.4" customHeight="1">
      <c r="B41" s="23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2"/>
    </row>
    <row r="42" s="1" customFormat="1" ht="14.4" customHeight="1">
      <c r="B42" s="23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2"/>
    </row>
    <row r="43" s="1" customFormat="1" ht="14.4" customHeight="1">
      <c r="B43" s="23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2"/>
    </row>
    <row r="44" s="1" customFormat="1" ht="14.4" customHeight="1">
      <c r="B44" s="23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2"/>
    </row>
    <row r="45" s="1" customFormat="1" ht="14.4" customHeight="1">
      <c r="B45" s="23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2"/>
    </row>
    <row r="46" s="1" customFormat="1" ht="14.4" customHeight="1">
      <c r="B46" s="23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2"/>
    </row>
    <row r="47" s="1" customFormat="1" ht="14.4" customHeight="1">
      <c r="B47" s="23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2"/>
    </row>
    <row r="48" s="1" customFormat="1" ht="14.4" customHeight="1">
      <c r="B48" s="23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2"/>
    </row>
    <row r="49" s="2" customFormat="1" ht="14.4" customHeight="1">
      <c r="B49" s="61"/>
      <c r="C49" s="62"/>
      <c r="D49" s="63" t="s">
        <v>50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3" t="s">
        <v>51</v>
      </c>
      <c r="AI49" s="64"/>
      <c r="AJ49" s="64"/>
      <c r="AK49" s="64"/>
      <c r="AL49" s="64"/>
      <c r="AM49" s="64"/>
      <c r="AN49" s="64"/>
      <c r="AO49" s="64"/>
      <c r="AP49" s="62"/>
      <c r="AQ49" s="62"/>
      <c r="AR49" s="65"/>
    </row>
    <row r="50">
      <c r="B50" s="23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2"/>
    </row>
    <row r="51">
      <c r="B51" s="23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2"/>
    </row>
    <row r="52">
      <c r="B52" s="23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2"/>
    </row>
    <row r="53">
      <c r="B53" s="23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2"/>
    </row>
    <row r="54">
      <c r="B54" s="23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2"/>
    </row>
    <row r="55">
      <c r="B55" s="23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2"/>
    </row>
    <row r="56">
      <c r="B56" s="23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2"/>
    </row>
    <row r="57">
      <c r="B57" s="23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2"/>
    </row>
    <row r="58">
      <c r="B58" s="23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2"/>
    </row>
    <row r="59">
      <c r="B59" s="23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2"/>
    </row>
    <row r="60" s="2" customFormat="1">
      <c r="A60" s="40"/>
      <c r="B60" s="41"/>
      <c r="C60" s="42"/>
      <c r="D60" s="66" t="s">
        <v>52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66" t="s">
        <v>53</v>
      </c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66" t="s">
        <v>52</v>
      </c>
      <c r="AI60" s="44"/>
      <c r="AJ60" s="44"/>
      <c r="AK60" s="44"/>
      <c r="AL60" s="44"/>
      <c r="AM60" s="66" t="s">
        <v>53</v>
      </c>
      <c r="AN60" s="44"/>
      <c r="AO60" s="44"/>
      <c r="AP60" s="42"/>
      <c r="AQ60" s="42"/>
      <c r="AR60" s="46"/>
      <c r="BE60" s="40"/>
    </row>
    <row r="61">
      <c r="B61" s="23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2"/>
    </row>
    <row r="62">
      <c r="B62" s="23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2"/>
    </row>
    <row r="63">
      <c r="B63" s="23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2"/>
    </row>
    <row r="64" s="2" customFormat="1">
      <c r="A64" s="40"/>
      <c r="B64" s="41"/>
      <c r="C64" s="42"/>
      <c r="D64" s="63" t="s">
        <v>54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3" t="s">
        <v>55</v>
      </c>
      <c r="AI64" s="67"/>
      <c r="AJ64" s="67"/>
      <c r="AK64" s="67"/>
      <c r="AL64" s="67"/>
      <c r="AM64" s="67"/>
      <c r="AN64" s="67"/>
      <c r="AO64" s="67"/>
      <c r="AP64" s="42"/>
      <c r="AQ64" s="42"/>
      <c r="AR64" s="46"/>
      <c r="BE64" s="40"/>
    </row>
    <row r="65">
      <c r="B65" s="23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2"/>
    </row>
    <row r="66">
      <c r="B66" s="23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2"/>
    </row>
    <row r="67">
      <c r="B67" s="23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2"/>
    </row>
    <row r="68">
      <c r="B68" s="23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2"/>
    </row>
    <row r="69">
      <c r="B69" s="23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2"/>
    </row>
    <row r="70">
      <c r="B70" s="23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2"/>
    </row>
    <row r="71">
      <c r="B71" s="23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2"/>
    </row>
    <row r="72">
      <c r="B72" s="23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2"/>
    </row>
    <row r="73">
      <c r="B73" s="23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2"/>
    </row>
    <row r="74">
      <c r="B74" s="23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2"/>
    </row>
    <row r="75" s="2" customFormat="1">
      <c r="A75" s="40"/>
      <c r="B75" s="41"/>
      <c r="C75" s="42"/>
      <c r="D75" s="66" t="s">
        <v>52</v>
      </c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66" t="s">
        <v>53</v>
      </c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66" t="s">
        <v>52</v>
      </c>
      <c r="AI75" s="44"/>
      <c r="AJ75" s="44"/>
      <c r="AK75" s="44"/>
      <c r="AL75" s="44"/>
      <c r="AM75" s="66" t="s">
        <v>53</v>
      </c>
      <c r="AN75" s="44"/>
      <c r="AO75" s="44"/>
      <c r="AP75" s="42"/>
      <c r="AQ75" s="42"/>
      <c r="AR75" s="46"/>
      <c r="BE75" s="40"/>
    </row>
    <row r="76" s="2" customForma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6"/>
      <c r="BE76" s="40"/>
    </row>
    <row r="77" s="2" customFormat="1" ht="6.96" customHeight="1">
      <c r="A77" s="40"/>
      <c r="B77" s="68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46"/>
      <c r="BE77" s="40"/>
    </row>
    <row r="81" s="2" customFormat="1" ht="6.96" customHeight="1">
      <c r="A81" s="40"/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46"/>
      <c r="BE81" s="40"/>
    </row>
    <row r="82" s="2" customFormat="1" ht="24.96" customHeight="1">
      <c r="A82" s="40"/>
      <c r="B82" s="41"/>
      <c r="C82" s="25" t="s">
        <v>56</v>
      </c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6"/>
      <c r="B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6"/>
      <c r="BE83" s="40"/>
    </row>
    <row r="84" s="4" customFormat="1" ht="12" customHeight="1">
      <c r="A84" s="4"/>
      <c r="B84" s="72"/>
      <c r="C84" s="34" t="s">
        <v>13</v>
      </c>
      <c r="D84" s="73"/>
      <c r="E84" s="73"/>
      <c r="F84" s="73"/>
      <c r="G84" s="73"/>
      <c r="H84" s="73"/>
      <c r="I84" s="73"/>
      <c r="J84" s="73"/>
      <c r="K84" s="73"/>
      <c r="L84" s="73" t="str">
        <f>K5</f>
        <v>24-38-I</v>
      </c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4"/>
      <c r="BE84" s="4"/>
    </row>
    <row r="85" s="5" customFormat="1" ht="36.96" customHeight="1">
      <c r="A85" s="5"/>
      <c r="B85" s="75"/>
      <c r="C85" s="76" t="s">
        <v>16</v>
      </c>
      <c r="D85" s="77"/>
      <c r="E85" s="77"/>
      <c r="F85" s="77"/>
      <c r="G85" s="77"/>
      <c r="H85" s="77"/>
      <c r="I85" s="77"/>
      <c r="J85" s="77"/>
      <c r="K85" s="77"/>
      <c r="L85" s="78" t="str">
        <f>K6</f>
        <v>SPŠT - oprava sociálních zařízení a stavební úpravy v budově A</v>
      </c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9"/>
      <c r="BE85" s="5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6"/>
      <c r="BE86" s="40"/>
    </row>
    <row r="87" s="2" customFormat="1" ht="12" customHeight="1">
      <c r="A87" s="40"/>
      <c r="B87" s="41"/>
      <c r="C87" s="34" t="s">
        <v>20</v>
      </c>
      <c r="D87" s="42"/>
      <c r="E87" s="42"/>
      <c r="F87" s="42"/>
      <c r="G87" s="42"/>
      <c r="H87" s="42"/>
      <c r="I87" s="42"/>
      <c r="J87" s="42"/>
      <c r="K87" s="42"/>
      <c r="L87" s="80" t="str">
        <f>IF(K8="","",K8)</f>
        <v>Třebíč, Manželů Curieových 734</v>
      </c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34" t="s">
        <v>22</v>
      </c>
      <c r="AJ87" s="42"/>
      <c r="AK87" s="42"/>
      <c r="AL87" s="42"/>
      <c r="AM87" s="81" t="str">
        <f>IF(AN8= "","",AN8)</f>
        <v>16. 12. 2024</v>
      </c>
      <c r="AN87" s="81"/>
      <c r="AO87" s="42"/>
      <c r="AP87" s="42"/>
      <c r="AQ87" s="42"/>
      <c r="AR87" s="46"/>
      <c r="B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6"/>
      <c r="BE88" s="40"/>
    </row>
    <row r="89" s="2" customFormat="1" ht="15.15" customHeight="1">
      <c r="A89" s="40"/>
      <c r="B89" s="41"/>
      <c r="C89" s="34" t="s">
        <v>24</v>
      </c>
      <c r="D89" s="42"/>
      <c r="E89" s="42"/>
      <c r="F89" s="42"/>
      <c r="G89" s="42"/>
      <c r="H89" s="42"/>
      <c r="I89" s="42"/>
      <c r="J89" s="42"/>
      <c r="K89" s="42"/>
      <c r="L89" s="73" t="str">
        <f>IF(E11= "","",E11)</f>
        <v>Střední průmyslová škola Třebíč</v>
      </c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34" t="s">
        <v>31</v>
      </c>
      <c r="AJ89" s="42"/>
      <c r="AK89" s="42"/>
      <c r="AL89" s="42"/>
      <c r="AM89" s="82" t="str">
        <f>IF(E17="","",E17)</f>
        <v>Ing. Radovan Vejvoda</v>
      </c>
      <c r="AN89" s="73"/>
      <c r="AO89" s="73"/>
      <c r="AP89" s="73"/>
      <c r="AQ89" s="42"/>
      <c r="AR89" s="46"/>
      <c r="AS89" s="83" t="s">
        <v>57</v>
      </c>
      <c r="AT89" s="84"/>
      <c r="AU89" s="85"/>
      <c r="AV89" s="85"/>
      <c r="AW89" s="85"/>
      <c r="AX89" s="85"/>
      <c r="AY89" s="85"/>
      <c r="AZ89" s="85"/>
      <c r="BA89" s="85"/>
      <c r="BB89" s="85"/>
      <c r="BC89" s="85"/>
      <c r="BD89" s="86"/>
      <c r="BE89" s="40"/>
    </row>
    <row r="90" s="2" customFormat="1" ht="15.15" customHeight="1">
      <c r="A90" s="40"/>
      <c r="B90" s="41"/>
      <c r="C90" s="34" t="s">
        <v>29</v>
      </c>
      <c r="D90" s="42"/>
      <c r="E90" s="42"/>
      <c r="F90" s="42"/>
      <c r="G90" s="42"/>
      <c r="H90" s="42"/>
      <c r="I90" s="42"/>
      <c r="J90" s="42"/>
      <c r="K90" s="42"/>
      <c r="L90" s="73" t="str">
        <f>IF(E14= "Vyplň údaj","",E14)</f>
        <v/>
      </c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34" t="s">
        <v>34</v>
      </c>
      <c r="AJ90" s="42"/>
      <c r="AK90" s="42"/>
      <c r="AL90" s="42"/>
      <c r="AM90" s="82" t="str">
        <f>IF(E20="","",E20)</f>
        <v>Ing. Radovan Vejvoda</v>
      </c>
      <c r="AN90" s="73"/>
      <c r="AO90" s="73"/>
      <c r="AP90" s="73"/>
      <c r="AQ90" s="42"/>
      <c r="AR90" s="46"/>
      <c r="AS90" s="87"/>
      <c r="AT90" s="88"/>
      <c r="AU90" s="89"/>
      <c r="AV90" s="89"/>
      <c r="AW90" s="89"/>
      <c r="AX90" s="89"/>
      <c r="AY90" s="89"/>
      <c r="AZ90" s="89"/>
      <c r="BA90" s="89"/>
      <c r="BB90" s="89"/>
      <c r="BC90" s="89"/>
      <c r="BD90" s="90"/>
      <c r="BE90" s="40"/>
    </row>
    <row r="91" s="2" customFormat="1" ht="10.8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6"/>
      <c r="AS91" s="91"/>
      <c r="AT91" s="92"/>
      <c r="AU91" s="93"/>
      <c r="AV91" s="93"/>
      <c r="AW91" s="93"/>
      <c r="AX91" s="93"/>
      <c r="AY91" s="93"/>
      <c r="AZ91" s="93"/>
      <c r="BA91" s="93"/>
      <c r="BB91" s="93"/>
      <c r="BC91" s="93"/>
      <c r="BD91" s="94"/>
      <c r="BE91" s="40"/>
    </row>
    <row r="92" s="2" customFormat="1" ht="29.28" customHeight="1">
      <c r="A92" s="40"/>
      <c r="B92" s="41"/>
      <c r="C92" s="95" t="s">
        <v>58</v>
      </c>
      <c r="D92" s="96"/>
      <c r="E92" s="96"/>
      <c r="F92" s="96"/>
      <c r="G92" s="96"/>
      <c r="H92" s="97"/>
      <c r="I92" s="98" t="s">
        <v>59</v>
      </c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9" t="s">
        <v>60</v>
      </c>
      <c r="AH92" s="96"/>
      <c r="AI92" s="96"/>
      <c r="AJ92" s="96"/>
      <c r="AK92" s="96"/>
      <c r="AL92" s="96"/>
      <c r="AM92" s="96"/>
      <c r="AN92" s="98" t="s">
        <v>61</v>
      </c>
      <c r="AO92" s="96"/>
      <c r="AP92" s="100"/>
      <c r="AQ92" s="101" t="s">
        <v>62</v>
      </c>
      <c r="AR92" s="46"/>
      <c r="AS92" s="102" t="s">
        <v>63</v>
      </c>
      <c r="AT92" s="103" t="s">
        <v>64</v>
      </c>
      <c r="AU92" s="103" t="s">
        <v>65</v>
      </c>
      <c r="AV92" s="103" t="s">
        <v>66</v>
      </c>
      <c r="AW92" s="103" t="s">
        <v>67</v>
      </c>
      <c r="AX92" s="103" t="s">
        <v>68</v>
      </c>
      <c r="AY92" s="103" t="s">
        <v>69</v>
      </c>
      <c r="AZ92" s="103" t="s">
        <v>70</v>
      </c>
      <c r="BA92" s="103" t="s">
        <v>71</v>
      </c>
      <c r="BB92" s="103" t="s">
        <v>72</v>
      </c>
      <c r="BC92" s="103" t="s">
        <v>73</v>
      </c>
      <c r="BD92" s="104" t="s">
        <v>74</v>
      </c>
      <c r="BE92" s="40"/>
    </row>
    <row r="93" s="2" customFormat="1" ht="10.8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6"/>
      <c r="AS93" s="105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7"/>
      <c r="BE93" s="40"/>
    </row>
    <row r="94" s="6" customFormat="1" ht="32.4" customHeight="1">
      <c r="A94" s="6"/>
      <c r="B94" s="108"/>
      <c r="C94" s="109" t="s">
        <v>75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1">
        <f>ROUND(SUM(AG95:AG100),2)</f>
        <v>0</v>
      </c>
      <c r="AH94" s="111"/>
      <c r="AI94" s="111"/>
      <c r="AJ94" s="111"/>
      <c r="AK94" s="111"/>
      <c r="AL94" s="111"/>
      <c r="AM94" s="111"/>
      <c r="AN94" s="112">
        <f>SUM(AG94,AT94)</f>
        <v>0</v>
      </c>
      <c r="AO94" s="112"/>
      <c r="AP94" s="112"/>
      <c r="AQ94" s="113" t="s">
        <v>1</v>
      </c>
      <c r="AR94" s="114"/>
      <c r="AS94" s="115">
        <f>ROUND(SUM(AS95:AS100),2)</f>
        <v>0</v>
      </c>
      <c r="AT94" s="116">
        <f>ROUND(SUM(AV94:AW94),2)</f>
        <v>0</v>
      </c>
      <c r="AU94" s="117">
        <f>ROUND(SUM(AU95:AU100),5)</f>
        <v>0</v>
      </c>
      <c r="AV94" s="116">
        <f>ROUND(AZ94*L29,2)</f>
        <v>0</v>
      </c>
      <c r="AW94" s="116">
        <f>ROUND(BA94*L30,2)</f>
        <v>0</v>
      </c>
      <c r="AX94" s="116">
        <f>ROUND(BB94*L29,2)</f>
        <v>0</v>
      </c>
      <c r="AY94" s="116">
        <f>ROUND(BC94*L30,2)</f>
        <v>0</v>
      </c>
      <c r="AZ94" s="116">
        <f>ROUND(SUM(AZ95:AZ100),2)</f>
        <v>0</v>
      </c>
      <c r="BA94" s="116">
        <f>ROUND(SUM(BA95:BA100),2)</f>
        <v>0</v>
      </c>
      <c r="BB94" s="116">
        <f>ROUND(SUM(BB95:BB100),2)</f>
        <v>0</v>
      </c>
      <c r="BC94" s="116">
        <f>ROUND(SUM(BC95:BC100),2)</f>
        <v>0</v>
      </c>
      <c r="BD94" s="118">
        <f>ROUND(SUM(BD95:BD100),2)</f>
        <v>0</v>
      </c>
      <c r="BE94" s="6"/>
      <c r="BS94" s="119" t="s">
        <v>76</v>
      </c>
      <c r="BT94" s="119" t="s">
        <v>77</v>
      </c>
      <c r="BU94" s="120" t="s">
        <v>78</v>
      </c>
      <c r="BV94" s="119" t="s">
        <v>79</v>
      </c>
      <c r="BW94" s="119" t="s">
        <v>5</v>
      </c>
      <c r="BX94" s="119" t="s">
        <v>80</v>
      </c>
      <c r="CL94" s="119" t="s">
        <v>1</v>
      </c>
    </row>
    <row r="95" s="7" customFormat="1" ht="16.5" customHeight="1">
      <c r="A95" s="121" t="s">
        <v>81</v>
      </c>
      <c r="B95" s="122"/>
      <c r="C95" s="123"/>
      <c r="D95" s="124" t="s">
        <v>82</v>
      </c>
      <c r="E95" s="124"/>
      <c r="F95" s="124"/>
      <c r="G95" s="124"/>
      <c r="H95" s="124"/>
      <c r="I95" s="125"/>
      <c r="J95" s="124" t="s">
        <v>83</v>
      </c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  <c r="AA95" s="124"/>
      <c r="AB95" s="124"/>
      <c r="AC95" s="124"/>
      <c r="AD95" s="124"/>
      <c r="AE95" s="124"/>
      <c r="AF95" s="124"/>
      <c r="AG95" s="126">
        <f>'D1.1 - Architektonické a ...'!J30</f>
        <v>0</v>
      </c>
      <c r="AH95" s="125"/>
      <c r="AI95" s="125"/>
      <c r="AJ95" s="125"/>
      <c r="AK95" s="125"/>
      <c r="AL95" s="125"/>
      <c r="AM95" s="125"/>
      <c r="AN95" s="126">
        <f>SUM(AG95,AT95)</f>
        <v>0</v>
      </c>
      <c r="AO95" s="125"/>
      <c r="AP95" s="125"/>
      <c r="AQ95" s="127" t="s">
        <v>84</v>
      </c>
      <c r="AR95" s="128"/>
      <c r="AS95" s="129">
        <v>0</v>
      </c>
      <c r="AT95" s="130">
        <f>ROUND(SUM(AV95:AW95),2)</f>
        <v>0</v>
      </c>
      <c r="AU95" s="131">
        <f>'D1.1 - Architektonické a ...'!P146</f>
        <v>0</v>
      </c>
      <c r="AV95" s="130">
        <f>'D1.1 - Architektonické a ...'!J33</f>
        <v>0</v>
      </c>
      <c r="AW95" s="130">
        <f>'D1.1 - Architektonické a ...'!J34</f>
        <v>0</v>
      </c>
      <c r="AX95" s="130">
        <f>'D1.1 - Architektonické a ...'!J35</f>
        <v>0</v>
      </c>
      <c r="AY95" s="130">
        <f>'D1.1 - Architektonické a ...'!J36</f>
        <v>0</v>
      </c>
      <c r="AZ95" s="130">
        <f>'D1.1 - Architektonické a ...'!F33</f>
        <v>0</v>
      </c>
      <c r="BA95" s="130">
        <f>'D1.1 - Architektonické a ...'!F34</f>
        <v>0</v>
      </c>
      <c r="BB95" s="130">
        <f>'D1.1 - Architektonické a ...'!F35</f>
        <v>0</v>
      </c>
      <c r="BC95" s="130">
        <f>'D1.1 - Architektonické a ...'!F36</f>
        <v>0</v>
      </c>
      <c r="BD95" s="132">
        <f>'D1.1 - Architektonické a ...'!F37</f>
        <v>0</v>
      </c>
      <c r="BE95" s="7"/>
      <c r="BT95" s="133" t="s">
        <v>85</v>
      </c>
      <c r="BV95" s="133" t="s">
        <v>79</v>
      </c>
      <c r="BW95" s="133" t="s">
        <v>86</v>
      </c>
      <c r="BX95" s="133" t="s">
        <v>5</v>
      </c>
      <c r="CL95" s="133" t="s">
        <v>1</v>
      </c>
      <c r="CM95" s="133" t="s">
        <v>87</v>
      </c>
    </row>
    <row r="96" s="7" customFormat="1" ht="16.5" customHeight="1">
      <c r="A96" s="121" t="s">
        <v>81</v>
      </c>
      <c r="B96" s="122"/>
      <c r="C96" s="123"/>
      <c r="D96" s="124" t="s">
        <v>88</v>
      </c>
      <c r="E96" s="124"/>
      <c r="F96" s="124"/>
      <c r="G96" s="124"/>
      <c r="H96" s="124"/>
      <c r="I96" s="125"/>
      <c r="J96" s="124" t="s">
        <v>89</v>
      </c>
      <c r="K96" s="124"/>
      <c r="L96" s="124"/>
      <c r="M96" s="124"/>
      <c r="N96" s="124"/>
      <c r="O96" s="124"/>
      <c r="P96" s="124"/>
      <c r="Q96" s="124"/>
      <c r="R96" s="124"/>
      <c r="S96" s="124"/>
      <c r="T96" s="124"/>
      <c r="U96" s="124"/>
      <c r="V96" s="124"/>
      <c r="W96" s="124"/>
      <c r="X96" s="124"/>
      <c r="Y96" s="124"/>
      <c r="Z96" s="124"/>
      <c r="AA96" s="124"/>
      <c r="AB96" s="124"/>
      <c r="AC96" s="124"/>
      <c r="AD96" s="124"/>
      <c r="AE96" s="124"/>
      <c r="AF96" s="124"/>
      <c r="AG96" s="126">
        <f>'D1.4.1 - Zdravotně techni...'!J30</f>
        <v>0</v>
      </c>
      <c r="AH96" s="125"/>
      <c r="AI96" s="125"/>
      <c r="AJ96" s="125"/>
      <c r="AK96" s="125"/>
      <c r="AL96" s="125"/>
      <c r="AM96" s="125"/>
      <c r="AN96" s="126">
        <f>SUM(AG96,AT96)</f>
        <v>0</v>
      </c>
      <c r="AO96" s="125"/>
      <c r="AP96" s="125"/>
      <c r="AQ96" s="127" t="s">
        <v>84</v>
      </c>
      <c r="AR96" s="128"/>
      <c r="AS96" s="129">
        <v>0</v>
      </c>
      <c r="AT96" s="130">
        <f>ROUND(SUM(AV96:AW96),2)</f>
        <v>0</v>
      </c>
      <c r="AU96" s="131">
        <f>'D1.4.1 - Zdravotně techni...'!P143</f>
        <v>0</v>
      </c>
      <c r="AV96" s="130">
        <f>'D1.4.1 - Zdravotně techni...'!J33</f>
        <v>0</v>
      </c>
      <c r="AW96" s="130">
        <f>'D1.4.1 - Zdravotně techni...'!J34</f>
        <v>0</v>
      </c>
      <c r="AX96" s="130">
        <f>'D1.4.1 - Zdravotně techni...'!J35</f>
        <v>0</v>
      </c>
      <c r="AY96" s="130">
        <f>'D1.4.1 - Zdravotně techni...'!J36</f>
        <v>0</v>
      </c>
      <c r="AZ96" s="130">
        <f>'D1.4.1 - Zdravotně techni...'!F33</f>
        <v>0</v>
      </c>
      <c r="BA96" s="130">
        <f>'D1.4.1 - Zdravotně techni...'!F34</f>
        <v>0</v>
      </c>
      <c r="BB96" s="130">
        <f>'D1.4.1 - Zdravotně techni...'!F35</f>
        <v>0</v>
      </c>
      <c r="BC96" s="130">
        <f>'D1.4.1 - Zdravotně techni...'!F36</f>
        <v>0</v>
      </c>
      <c r="BD96" s="132">
        <f>'D1.4.1 - Zdravotně techni...'!F37</f>
        <v>0</v>
      </c>
      <c r="BE96" s="7"/>
      <c r="BT96" s="133" t="s">
        <v>85</v>
      </c>
      <c r="BV96" s="133" t="s">
        <v>79</v>
      </c>
      <c r="BW96" s="133" t="s">
        <v>90</v>
      </c>
      <c r="BX96" s="133" t="s">
        <v>5</v>
      </c>
      <c r="CL96" s="133" t="s">
        <v>1</v>
      </c>
      <c r="CM96" s="133" t="s">
        <v>87</v>
      </c>
    </row>
    <row r="97" s="7" customFormat="1" ht="16.5" customHeight="1">
      <c r="A97" s="121" t="s">
        <v>81</v>
      </c>
      <c r="B97" s="122"/>
      <c r="C97" s="123"/>
      <c r="D97" s="124" t="s">
        <v>91</v>
      </c>
      <c r="E97" s="124"/>
      <c r="F97" s="124"/>
      <c r="G97" s="124"/>
      <c r="H97" s="124"/>
      <c r="I97" s="125"/>
      <c r="J97" s="124" t="s">
        <v>92</v>
      </c>
      <c r="K97" s="124"/>
      <c r="L97" s="124"/>
      <c r="M97" s="124"/>
      <c r="N97" s="124"/>
      <c r="O97" s="124"/>
      <c r="P97" s="124"/>
      <c r="Q97" s="124"/>
      <c r="R97" s="124"/>
      <c r="S97" s="124"/>
      <c r="T97" s="124"/>
      <c r="U97" s="124"/>
      <c r="V97" s="124"/>
      <c r="W97" s="124"/>
      <c r="X97" s="124"/>
      <c r="Y97" s="124"/>
      <c r="Z97" s="124"/>
      <c r="AA97" s="124"/>
      <c r="AB97" s="124"/>
      <c r="AC97" s="124"/>
      <c r="AD97" s="124"/>
      <c r="AE97" s="124"/>
      <c r="AF97" s="124"/>
      <c r="AG97" s="126">
        <f>'D1.4.2 - Vytápění'!J30</f>
        <v>0</v>
      </c>
      <c r="AH97" s="125"/>
      <c r="AI97" s="125"/>
      <c r="AJ97" s="125"/>
      <c r="AK97" s="125"/>
      <c r="AL97" s="125"/>
      <c r="AM97" s="125"/>
      <c r="AN97" s="126">
        <f>SUM(AG97,AT97)</f>
        <v>0</v>
      </c>
      <c r="AO97" s="125"/>
      <c r="AP97" s="125"/>
      <c r="AQ97" s="127" t="s">
        <v>84</v>
      </c>
      <c r="AR97" s="128"/>
      <c r="AS97" s="129">
        <v>0</v>
      </c>
      <c r="AT97" s="130">
        <f>ROUND(SUM(AV97:AW97),2)</f>
        <v>0</v>
      </c>
      <c r="AU97" s="131">
        <f>'D1.4.2 - Vytápění'!P134</f>
        <v>0</v>
      </c>
      <c r="AV97" s="130">
        <f>'D1.4.2 - Vytápění'!J33</f>
        <v>0</v>
      </c>
      <c r="AW97" s="130">
        <f>'D1.4.2 - Vytápění'!J34</f>
        <v>0</v>
      </c>
      <c r="AX97" s="130">
        <f>'D1.4.2 - Vytápění'!J35</f>
        <v>0</v>
      </c>
      <c r="AY97" s="130">
        <f>'D1.4.2 - Vytápění'!J36</f>
        <v>0</v>
      </c>
      <c r="AZ97" s="130">
        <f>'D1.4.2 - Vytápění'!F33</f>
        <v>0</v>
      </c>
      <c r="BA97" s="130">
        <f>'D1.4.2 - Vytápění'!F34</f>
        <v>0</v>
      </c>
      <c r="BB97" s="130">
        <f>'D1.4.2 - Vytápění'!F35</f>
        <v>0</v>
      </c>
      <c r="BC97" s="130">
        <f>'D1.4.2 - Vytápění'!F36</f>
        <v>0</v>
      </c>
      <c r="BD97" s="132">
        <f>'D1.4.2 - Vytápění'!F37</f>
        <v>0</v>
      </c>
      <c r="BE97" s="7"/>
      <c r="BT97" s="133" t="s">
        <v>85</v>
      </c>
      <c r="BV97" s="133" t="s">
        <v>79</v>
      </c>
      <c r="BW97" s="133" t="s">
        <v>93</v>
      </c>
      <c r="BX97" s="133" t="s">
        <v>5</v>
      </c>
      <c r="CL97" s="133" t="s">
        <v>1</v>
      </c>
      <c r="CM97" s="133" t="s">
        <v>87</v>
      </c>
    </row>
    <row r="98" s="7" customFormat="1" ht="16.5" customHeight="1">
      <c r="A98" s="121" t="s">
        <v>81</v>
      </c>
      <c r="B98" s="122"/>
      <c r="C98" s="123"/>
      <c r="D98" s="124" t="s">
        <v>94</v>
      </c>
      <c r="E98" s="124"/>
      <c r="F98" s="124"/>
      <c r="G98" s="124"/>
      <c r="H98" s="124"/>
      <c r="I98" s="125"/>
      <c r="J98" s="124" t="s">
        <v>95</v>
      </c>
      <c r="K98" s="124"/>
      <c r="L98" s="124"/>
      <c r="M98" s="124"/>
      <c r="N98" s="124"/>
      <c r="O98" s="124"/>
      <c r="P98" s="124"/>
      <c r="Q98" s="124"/>
      <c r="R98" s="124"/>
      <c r="S98" s="124"/>
      <c r="T98" s="124"/>
      <c r="U98" s="124"/>
      <c r="V98" s="124"/>
      <c r="W98" s="124"/>
      <c r="X98" s="124"/>
      <c r="Y98" s="124"/>
      <c r="Z98" s="124"/>
      <c r="AA98" s="124"/>
      <c r="AB98" s="124"/>
      <c r="AC98" s="124"/>
      <c r="AD98" s="124"/>
      <c r="AE98" s="124"/>
      <c r="AF98" s="124"/>
      <c r="AG98" s="126">
        <f>'D1.4.3 - Vzduchotechnika'!J30</f>
        <v>0</v>
      </c>
      <c r="AH98" s="125"/>
      <c r="AI98" s="125"/>
      <c r="AJ98" s="125"/>
      <c r="AK98" s="125"/>
      <c r="AL98" s="125"/>
      <c r="AM98" s="125"/>
      <c r="AN98" s="126">
        <f>SUM(AG98,AT98)</f>
        <v>0</v>
      </c>
      <c r="AO98" s="125"/>
      <c r="AP98" s="125"/>
      <c r="AQ98" s="127" t="s">
        <v>84</v>
      </c>
      <c r="AR98" s="128"/>
      <c r="AS98" s="129">
        <v>0</v>
      </c>
      <c r="AT98" s="130">
        <f>ROUND(SUM(AV98:AW98),2)</f>
        <v>0</v>
      </c>
      <c r="AU98" s="131">
        <f>'D1.4.3 - Vzduchotechnika'!P118</f>
        <v>0</v>
      </c>
      <c r="AV98" s="130">
        <f>'D1.4.3 - Vzduchotechnika'!J33</f>
        <v>0</v>
      </c>
      <c r="AW98" s="130">
        <f>'D1.4.3 - Vzduchotechnika'!J34</f>
        <v>0</v>
      </c>
      <c r="AX98" s="130">
        <f>'D1.4.3 - Vzduchotechnika'!J35</f>
        <v>0</v>
      </c>
      <c r="AY98" s="130">
        <f>'D1.4.3 - Vzduchotechnika'!J36</f>
        <v>0</v>
      </c>
      <c r="AZ98" s="130">
        <f>'D1.4.3 - Vzduchotechnika'!F33</f>
        <v>0</v>
      </c>
      <c r="BA98" s="130">
        <f>'D1.4.3 - Vzduchotechnika'!F34</f>
        <v>0</v>
      </c>
      <c r="BB98" s="130">
        <f>'D1.4.3 - Vzduchotechnika'!F35</f>
        <v>0</v>
      </c>
      <c r="BC98" s="130">
        <f>'D1.4.3 - Vzduchotechnika'!F36</f>
        <v>0</v>
      </c>
      <c r="BD98" s="132">
        <f>'D1.4.3 - Vzduchotechnika'!F37</f>
        <v>0</v>
      </c>
      <c r="BE98" s="7"/>
      <c r="BT98" s="133" t="s">
        <v>85</v>
      </c>
      <c r="BV98" s="133" t="s">
        <v>79</v>
      </c>
      <c r="BW98" s="133" t="s">
        <v>96</v>
      </c>
      <c r="BX98" s="133" t="s">
        <v>5</v>
      </c>
      <c r="CL98" s="133" t="s">
        <v>1</v>
      </c>
      <c r="CM98" s="133" t="s">
        <v>87</v>
      </c>
    </row>
    <row r="99" s="7" customFormat="1" ht="16.5" customHeight="1">
      <c r="A99" s="121" t="s">
        <v>81</v>
      </c>
      <c r="B99" s="122"/>
      <c r="C99" s="123"/>
      <c r="D99" s="124" t="s">
        <v>97</v>
      </c>
      <c r="E99" s="124"/>
      <c r="F99" s="124"/>
      <c r="G99" s="124"/>
      <c r="H99" s="124"/>
      <c r="I99" s="125"/>
      <c r="J99" s="124" t="s">
        <v>98</v>
      </c>
      <c r="K99" s="124"/>
      <c r="L99" s="124"/>
      <c r="M99" s="124"/>
      <c r="N99" s="124"/>
      <c r="O99" s="124"/>
      <c r="P99" s="124"/>
      <c r="Q99" s="124"/>
      <c r="R99" s="124"/>
      <c r="S99" s="124"/>
      <c r="T99" s="124"/>
      <c r="U99" s="124"/>
      <c r="V99" s="124"/>
      <c r="W99" s="124"/>
      <c r="X99" s="124"/>
      <c r="Y99" s="124"/>
      <c r="Z99" s="124"/>
      <c r="AA99" s="124"/>
      <c r="AB99" s="124"/>
      <c r="AC99" s="124"/>
      <c r="AD99" s="124"/>
      <c r="AE99" s="124"/>
      <c r="AF99" s="124"/>
      <c r="AG99" s="126">
        <f>'D1.4.4 - Silnoproudá elek...'!J30</f>
        <v>0</v>
      </c>
      <c r="AH99" s="125"/>
      <c r="AI99" s="125"/>
      <c r="AJ99" s="125"/>
      <c r="AK99" s="125"/>
      <c r="AL99" s="125"/>
      <c r="AM99" s="125"/>
      <c r="AN99" s="126">
        <f>SUM(AG99,AT99)</f>
        <v>0</v>
      </c>
      <c r="AO99" s="125"/>
      <c r="AP99" s="125"/>
      <c r="AQ99" s="127" t="s">
        <v>84</v>
      </c>
      <c r="AR99" s="128"/>
      <c r="AS99" s="129">
        <v>0</v>
      </c>
      <c r="AT99" s="130">
        <f>ROUND(SUM(AV99:AW99),2)</f>
        <v>0</v>
      </c>
      <c r="AU99" s="131">
        <f>'D1.4.4 - Silnoproudá elek...'!P128</f>
        <v>0</v>
      </c>
      <c r="AV99" s="130">
        <f>'D1.4.4 - Silnoproudá elek...'!J33</f>
        <v>0</v>
      </c>
      <c r="AW99" s="130">
        <f>'D1.4.4 - Silnoproudá elek...'!J34</f>
        <v>0</v>
      </c>
      <c r="AX99" s="130">
        <f>'D1.4.4 - Silnoproudá elek...'!J35</f>
        <v>0</v>
      </c>
      <c r="AY99" s="130">
        <f>'D1.4.4 - Silnoproudá elek...'!J36</f>
        <v>0</v>
      </c>
      <c r="AZ99" s="130">
        <f>'D1.4.4 - Silnoproudá elek...'!F33</f>
        <v>0</v>
      </c>
      <c r="BA99" s="130">
        <f>'D1.4.4 - Silnoproudá elek...'!F34</f>
        <v>0</v>
      </c>
      <c r="BB99" s="130">
        <f>'D1.4.4 - Silnoproudá elek...'!F35</f>
        <v>0</v>
      </c>
      <c r="BC99" s="130">
        <f>'D1.4.4 - Silnoproudá elek...'!F36</f>
        <v>0</v>
      </c>
      <c r="BD99" s="132">
        <f>'D1.4.4 - Silnoproudá elek...'!F37</f>
        <v>0</v>
      </c>
      <c r="BE99" s="7"/>
      <c r="BT99" s="133" t="s">
        <v>85</v>
      </c>
      <c r="BV99" s="133" t="s">
        <v>79</v>
      </c>
      <c r="BW99" s="133" t="s">
        <v>99</v>
      </c>
      <c r="BX99" s="133" t="s">
        <v>5</v>
      </c>
      <c r="CL99" s="133" t="s">
        <v>1</v>
      </c>
      <c r="CM99" s="133" t="s">
        <v>87</v>
      </c>
    </row>
    <row r="100" s="7" customFormat="1" ht="16.5" customHeight="1">
      <c r="A100" s="121" t="s">
        <v>81</v>
      </c>
      <c r="B100" s="122"/>
      <c r="C100" s="123"/>
      <c r="D100" s="124" t="s">
        <v>100</v>
      </c>
      <c r="E100" s="124"/>
      <c r="F100" s="124"/>
      <c r="G100" s="124"/>
      <c r="H100" s="124"/>
      <c r="I100" s="125"/>
      <c r="J100" s="124" t="s">
        <v>101</v>
      </c>
      <c r="K100" s="124"/>
      <c r="L100" s="124"/>
      <c r="M100" s="124"/>
      <c r="N100" s="124"/>
      <c r="O100" s="124"/>
      <c r="P100" s="124"/>
      <c r="Q100" s="124"/>
      <c r="R100" s="124"/>
      <c r="S100" s="124"/>
      <c r="T100" s="124"/>
      <c r="U100" s="124"/>
      <c r="V100" s="124"/>
      <c r="W100" s="124"/>
      <c r="X100" s="124"/>
      <c r="Y100" s="124"/>
      <c r="Z100" s="124"/>
      <c r="AA100" s="124"/>
      <c r="AB100" s="124"/>
      <c r="AC100" s="124"/>
      <c r="AD100" s="124"/>
      <c r="AE100" s="124"/>
      <c r="AF100" s="124"/>
      <c r="AG100" s="126">
        <f>'VON - Vedlejší a ostatní ...'!J30</f>
        <v>0</v>
      </c>
      <c r="AH100" s="125"/>
      <c r="AI100" s="125"/>
      <c r="AJ100" s="125"/>
      <c r="AK100" s="125"/>
      <c r="AL100" s="125"/>
      <c r="AM100" s="125"/>
      <c r="AN100" s="126">
        <f>SUM(AG100,AT100)</f>
        <v>0</v>
      </c>
      <c r="AO100" s="125"/>
      <c r="AP100" s="125"/>
      <c r="AQ100" s="127" t="s">
        <v>84</v>
      </c>
      <c r="AR100" s="128"/>
      <c r="AS100" s="134">
        <v>0</v>
      </c>
      <c r="AT100" s="135">
        <f>ROUND(SUM(AV100:AW100),2)</f>
        <v>0</v>
      </c>
      <c r="AU100" s="136">
        <f>'VON - Vedlejší a ostatní ...'!P120</f>
        <v>0</v>
      </c>
      <c r="AV100" s="135">
        <f>'VON - Vedlejší a ostatní ...'!J33</f>
        <v>0</v>
      </c>
      <c r="AW100" s="135">
        <f>'VON - Vedlejší a ostatní ...'!J34</f>
        <v>0</v>
      </c>
      <c r="AX100" s="135">
        <f>'VON - Vedlejší a ostatní ...'!J35</f>
        <v>0</v>
      </c>
      <c r="AY100" s="135">
        <f>'VON - Vedlejší a ostatní ...'!J36</f>
        <v>0</v>
      </c>
      <c r="AZ100" s="135">
        <f>'VON - Vedlejší a ostatní ...'!F33</f>
        <v>0</v>
      </c>
      <c r="BA100" s="135">
        <f>'VON - Vedlejší a ostatní ...'!F34</f>
        <v>0</v>
      </c>
      <c r="BB100" s="135">
        <f>'VON - Vedlejší a ostatní ...'!F35</f>
        <v>0</v>
      </c>
      <c r="BC100" s="135">
        <f>'VON - Vedlejší a ostatní ...'!F36</f>
        <v>0</v>
      </c>
      <c r="BD100" s="137">
        <f>'VON - Vedlejší a ostatní ...'!F37</f>
        <v>0</v>
      </c>
      <c r="BE100" s="7"/>
      <c r="BT100" s="133" t="s">
        <v>85</v>
      </c>
      <c r="BV100" s="133" t="s">
        <v>79</v>
      </c>
      <c r="BW100" s="133" t="s">
        <v>102</v>
      </c>
      <c r="BX100" s="133" t="s">
        <v>5</v>
      </c>
      <c r="CL100" s="133" t="s">
        <v>1</v>
      </c>
      <c r="CM100" s="133" t="s">
        <v>87</v>
      </c>
    </row>
    <row r="101" s="2" customFormat="1" ht="30" customHeight="1">
      <c r="A101" s="40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6"/>
      <c r="AS101" s="40"/>
      <c r="AT101" s="40"/>
      <c r="AU101" s="40"/>
      <c r="AV101" s="40"/>
      <c r="AW101" s="40"/>
      <c r="AX101" s="40"/>
      <c r="AY101" s="40"/>
      <c r="AZ101" s="40"/>
      <c r="BA101" s="40"/>
      <c r="BB101" s="40"/>
      <c r="BC101" s="40"/>
      <c r="BD101" s="40"/>
      <c r="BE101" s="40"/>
    </row>
    <row r="102" s="2" customFormat="1" ht="6.96" customHeight="1">
      <c r="A102" s="40"/>
      <c r="B102" s="68"/>
      <c r="C102" s="69"/>
      <c r="D102" s="69"/>
      <c r="E102" s="69"/>
      <c r="F102" s="69"/>
      <c r="G102" s="69"/>
      <c r="H102" s="69"/>
      <c r="I102" s="69"/>
      <c r="J102" s="69"/>
      <c r="K102" s="69"/>
      <c r="L102" s="69"/>
      <c r="M102" s="69"/>
      <c r="N102" s="69"/>
      <c r="O102" s="69"/>
      <c r="P102" s="69"/>
      <c r="Q102" s="69"/>
      <c r="R102" s="69"/>
      <c r="S102" s="69"/>
      <c r="T102" s="69"/>
      <c r="U102" s="69"/>
      <c r="V102" s="69"/>
      <c r="W102" s="69"/>
      <c r="X102" s="69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69"/>
      <c r="AL102" s="69"/>
      <c r="AM102" s="69"/>
      <c r="AN102" s="69"/>
      <c r="AO102" s="69"/>
      <c r="AP102" s="69"/>
      <c r="AQ102" s="69"/>
      <c r="AR102" s="46"/>
      <c r="AS102" s="40"/>
      <c r="AT102" s="40"/>
      <c r="AU102" s="40"/>
      <c r="AV102" s="40"/>
      <c r="AW102" s="40"/>
      <c r="AX102" s="40"/>
      <c r="AY102" s="40"/>
      <c r="AZ102" s="40"/>
      <c r="BA102" s="40"/>
      <c r="BB102" s="40"/>
      <c r="BC102" s="40"/>
      <c r="BD102" s="40"/>
      <c r="BE102" s="40"/>
    </row>
  </sheetData>
  <sheetProtection sheet="1" formatColumns="0" formatRows="0" objects="1" scenarios="1" spinCount="100000" saltValue="+FbkoJ6yhp/dvH9bE2iQILbJ29g0vf7hLTQz8EJtKSwpqJPg8OIfbR5Uw9pN6tNx8tL+DyTCa4pT1JOyiuMFRA==" hashValue="u5y3otqzIY8/C1T2OzHM2Yv5ziN5mp+ISDgVoqgroSNuqp2wCsH8edgdPbP0z1bnyb+wv+hf2XbJxy5F+BTv1Q==" algorithmName="SHA-512" password="CC35"/>
  <mergeCells count="62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D1.1 - Architektonické a ...'!C2" display="/"/>
    <hyperlink ref="A96" location="'D1.4.1 - Zdravotně techni...'!C2" display="/"/>
    <hyperlink ref="A97" location="'D1.4.2 - Vytápění'!C2" display="/"/>
    <hyperlink ref="A98" location="'D1.4.3 - Vzduchotechnika'!C2" display="/"/>
    <hyperlink ref="A99" location="'D1.4.4 - Silnoproudá elek...'!C2" display="/"/>
    <hyperlink ref="A100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2"/>
      <c r="AT3" s="19" t="s">
        <v>87</v>
      </c>
    </row>
    <row r="4" s="1" customFormat="1" ht="24.96" customHeight="1">
      <c r="B4" s="22"/>
      <c r="D4" s="140" t="s">
        <v>103</v>
      </c>
      <c r="L4" s="22"/>
      <c r="M4" s="141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2" t="s">
        <v>16</v>
      </c>
      <c r="L6" s="22"/>
    </row>
    <row r="7" s="1" customFormat="1" ht="16.5" customHeight="1">
      <c r="B7" s="22"/>
      <c r="E7" s="143" t="str">
        <f>'Rekapitulace stavby'!K6</f>
        <v>SPŠT - oprava sociálních zařízení a stavební úpravy v budově A</v>
      </c>
      <c r="F7" s="142"/>
      <c r="G7" s="142"/>
      <c r="H7" s="142"/>
      <c r="L7" s="22"/>
    </row>
    <row r="8" s="2" customFormat="1" ht="12" customHeight="1">
      <c r="A8" s="40"/>
      <c r="B8" s="46"/>
      <c r="C8" s="40"/>
      <c r="D8" s="142" t="s">
        <v>104</v>
      </c>
      <c r="E8" s="40"/>
      <c r="F8" s="40"/>
      <c r="G8" s="40"/>
      <c r="H8" s="40"/>
      <c r="I8" s="40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4" t="s">
        <v>105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2" t="s">
        <v>18</v>
      </c>
      <c r="E11" s="40"/>
      <c r="F11" s="145" t="s">
        <v>1</v>
      </c>
      <c r="G11" s="40"/>
      <c r="H11" s="40"/>
      <c r="I11" s="142" t="s">
        <v>19</v>
      </c>
      <c r="J11" s="145" t="s">
        <v>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2" t="s">
        <v>20</v>
      </c>
      <c r="E12" s="40"/>
      <c r="F12" s="145" t="s">
        <v>21</v>
      </c>
      <c r="G12" s="40"/>
      <c r="H12" s="40"/>
      <c r="I12" s="142" t="s">
        <v>22</v>
      </c>
      <c r="J12" s="146" t="str">
        <f>'Rekapitulace stavby'!AN8</f>
        <v>16. 12. 2024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2" t="s">
        <v>24</v>
      </c>
      <c r="E14" s="40"/>
      <c r="F14" s="40"/>
      <c r="G14" s="40"/>
      <c r="H14" s="40"/>
      <c r="I14" s="142" t="s">
        <v>25</v>
      </c>
      <c r="J14" s="145" t="s">
        <v>26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5" t="s">
        <v>27</v>
      </c>
      <c r="F15" s="40"/>
      <c r="G15" s="40"/>
      <c r="H15" s="40"/>
      <c r="I15" s="142" t="s">
        <v>28</v>
      </c>
      <c r="J15" s="145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2" t="s">
        <v>29</v>
      </c>
      <c r="E17" s="40"/>
      <c r="F17" s="40"/>
      <c r="G17" s="40"/>
      <c r="H17" s="40"/>
      <c r="I17" s="142" t="s">
        <v>25</v>
      </c>
      <c r="J17" s="35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5"/>
      <c r="G18" s="145"/>
      <c r="H18" s="145"/>
      <c r="I18" s="142" t="s">
        <v>28</v>
      </c>
      <c r="J18" s="35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2" t="s">
        <v>31</v>
      </c>
      <c r="E20" s="40"/>
      <c r="F20" s="40"/>
      <c r="G20" s="40"/>
      <c r="H20" s="40"/>
      <c r="I20" s="142" t="s">
        <v>25</v>
      </c>
      <c r="J20" s="145" t="s">
        <v>32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5" t="s">
        <v>33</v>
      </c>
      <c r="F21" s="40"/>
      <c r="G21" s="40"/>
      <c r="H21" s="40"/>
      <c r="I21" s="142" t="s">
        <v>28</v>
      </c>
      <c r="J21" s="145" t="s">
        <v>1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2" t="s">
        <v>34</v>
      </c>
      <c r="E23" s="40"/>
      <c r="F23" s="40"/>
      <c r="G23" s="40"/>
      <c r="H23" s="40"/>
      <c r="I23" s="142" t="s">
        <v>25</v>
      </c>
      <c r="J23" s="145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5" t="s">
        <v>33</v>
      </c>
      <c r="F24" s="40"/>
      <c r="G24" s="40"/>
      <c r="H24" s="40"/>
      <c r="I24" s="142" t="s">
        <v>28</v>
      </c>
      <c r="J24" s="145" t="s">
        <v>1</v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2" t="s">
        <v>36</v>
      </c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1"/>
      <c r="E29" s="151"/>
      <c r="F29" s="151"/>
      <c r="G29" s="151"/>
      <c r="H29" s="151"/>
      <c r="I29" s="151"/>
      <c r="J29" s="151"/>
      <c r="K29" s="151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2" t="s">
        <v>37</v>
      </c>
      <c r="E30" s="40"/>
      <c r="F30" s="40"/>
      <c r="G30" s="40"/>
      <c r="H30" s="40"/>
      <c r="I30" s="40"/>
      <c r="J30" s="153">
        <f>ROUND(J146, 2)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1"/>
      <c r="E31" s="151"/>
      <c r="F31" s="151"/>
      <c r="G31" s="151"/>
      <c r="H31" s="151"/>
      <c r="I31" s="151"/>
      <c r="J31" s="151"/>
      <c r="K31" s="151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4" t="s">
        <v>39</v>
      </c>
      <c r="G32" s="40"/>
      <c r="H32" s="40"/>
      <c r="I32" s="154" t="s">
        <v>38</v>
      </c>
      <c r="J32" s="154" t="s">
        <v>40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41</v>
      </c>
      <c r="E33" s="142" t="s">
        <v>42</v>
      </c>
      <c r="F33" s="156">
        <f>ROUND((SUM(BE146:BE1289)),  2)</f>
        <v>0</v>
      </c>
      <c r="G33" s="40"/>
      <c r="H33" s="40"/>
      <c r="I33" s="157">
        <v>0.20999999999999999</v>
      </c>
      <c r="J33" s="156">
        <f>ROUND(((SUM(BE146:BE1289))*I33),  2)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2" t="s">
        <v>43</v>
      </c>
      <c r="F34" s="156">
        <f>ROUND((SUM(BF146:BF1289)),  2)</f>
        <v>0</v>
      </c>
      <c r="G34" s="40"/>
      <c r="H34" s="40"/>
      <c r="I34" s="157">
        <v>0.12</v>
      </c>
      <c r="J34" s="156">
        <f>ROUND(((SUM(BF146:BF1289))*I34), 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2" t="s">
        <v>44</v>
      </c>
      <c r="F35" s="156">
        <f>ROUND((SUM(BG146:BG1289)),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2" t="s">
        <v>45</v>
      </c>
      <c r="F36" s="156">
        <f>ROUND((SUM(BH146:BH1289)),  2)</f>
        <v>0</v>
      </c>
      <c r="G36" s="40"/>
      <c r="H36" s="40"/>
      <c r="I36" s="157">
        <v>0.12</v>
      </c>
      <c r="J36" s="156">
        <f>0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2" t="s">
        <v>46</v>
      </c>
      <c r="F37" s="156">
        <f>ROUND((SUM(BI146:BI1289)),  2)</f>
        <v>0</v>
      </c>
      <c r="G37" s="40"/>
      <c r="H37" s="40"/>
      <c r="I37" s="157">
        <v>0</v>
      </c>
      <c r="J37" s="156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47</v>
      </c>
      <c r="E39" s="160"/>
      <c r="F39" s="160"/>
      <c r="G39" s="161" t="s">
        <v>48</v>
      </c>
      <c r="H39" s="162" t="s">
        <v>49</v>
      </c>
      <c r="I39" s="160"/>
      <c r="J39" s="163">
        <f>SUM(J30:J37)</f>
        <v>0</v>
      </c>
      <c r="K39" s="164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5"/>
      <c r="D50" s="165" t="s">
        <v>50</v>
      </c>
      <c r="E50" s="166"/>
      <c r="F50" s="166"/>
      <c r="G50" s="165" t="s">
        <v>51</v>
      </c>
      <c r="H50" s="166"/>
      <c r="I50" s="166"/>
      <c r="J50" s="166"/>
      <c r="K50" s="166"/>
      <c r="L50" s="6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40"/>
      <c r="B61" s="46"/>
      <c r="C61" s="40"/>
      <c r="D61" s="167" t="s">
        <v>52</v>
      </c>
      <c r="E61" s="168"/>
      <c r="F61" s="169" t="s">
        <v>53</v>
      </c>
      <c r="G61" s="167" t="s">
        <v>52</v>
      </c>
      <c r="H61" s="168"/>
      <c r="I61" s="168"/>
      <c r="J61" s="170" t="s">
        <v>53</v>
      </c>
      <c r="K61" s="168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40"/>
      <c r="B65" s="46"/>
      <c r="C65" s="40"/>
      <c r="D65" s="165" t="s">
        <v>54</v>
      </c>
      <c r="E65" s="171"/>
      <c r="F65" s="171"/>
      <c r="G65" s="165" t="s">
        <v>55</v>
      </c>
      <c r="H65" s="171"/>
      <c r="I65" s="171"/>
      <c r="J65" s="171"/>
      <c r="K65" s="17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40"/>
      <c r="B76" s="46"/>
      <c r="C76" s="40"/>
      <c r="D76" s="167" t="s">
        <v>52</v>
      </c>
      <c r="E76" s="168"/>
      <c r="F76" s="169" t="s">
        <v>53</v>
      </c>
      <c r="G76" s="167" t="s">
        <v>52</v>
      </c>
      <c r="H76" s="168"/>
      <c r="I76" s="168"/>
      <c r="J76" s="170" t="s">
        <v>53</v>
      </c>
      <c r="K76" s="168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106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76" t="str">
        <f>E7</f>
        <v>SPŠT - oprava sociálních zařízení a stavební úpravy v budově A</v>
      </c>
      <c r="F85" s="34"/>
      <c r="G85" s="34"/>
      <c r="H85" s="34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104</v>
      </c>
      <c r="D86" s="42"/>
      <c r="E86" s="42"/>
      <c r="F86" s="42"/>
      <c r="G86" s="42"/>
      <c r="H86" s="42"/>
      <c r="I86" s="42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8" t="str">
        <f>E9</f>
        <v>D1.1 - Architektonické a stavební řešení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20</v>
      </c>
      <c r="D89" s="42"/>
      <c r="E89" s="42"/>
      <c r="F89" s="29" t="str">
        <f>F12</f>
        <v>Třebíč, Manželů Curieových 734</v>
      </c>
      <c r="G89" s="42"/>
      <c r="H89" s="42"/>
      <c r="I89" s="34" t="s">
        <v>22</v>
      </c>
      <c r="J89" s="81" t="str">
        <f>IF(J12="","",J12)</f>
        <v>16. 12. 2024</v>
      </c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24</v>
      </c>
      <c r="D91" s="42"/>
      <c r="E91" s="42"/>
      <c r="F91" s="29" t="str">
        <f>E15</f>
        <v>Střední průmyslová škola Třebíč</v>
      </c>
      <c r="G91" s="42"/>
      <c r="H91" s="42"/>
      <c r="I91" s="34" t="s">
        <v>31</v>
      </c>
      <c r="J91" s="38" t="str">
        <f>E21</f>
        <v>Ing. Radovan Vejvoda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29</v>
      </c>
      <c r="D92" s="42"/>
      <c r="E92" s="42"/>
      <c r="F92" s="29" t="str">
        <f>IF(E18="","",E18)</f>
        <v>Vyplň údaj</v>
      </c>
      <c r="G92" s="42"/>
      <c r="H92" s="42"/>
      <c r="I92" s="34" t="s">
        <v>34</v>
      </c>
      <c r="J92" s="38" t="str">
        <f>E24</f>
        <v>Ing. Radovan Vejvoda</v>
      </c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9.28" customHeight="1">
      <c r="A94" s="40"/>
      <c r="B94" s="41"/>
      <c r="C94" s="177" t="s">
        <v>107</v>
      </c>
      <c r="D94" s="178"/>
      <c r="E94" s="178"/>
      <c r="F94" s="178"/>
      <c r="G94" s="178"/>
      <c r="H94" s="178"/>
      <c r="I94" s="178"/>
      <c r="J94" s="179" t="s">
        <v>108</v>
      </c>
      <c r="K94" s="178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2.8" customHeight="1">
      <c r="A96" s="40"/>
      <c r="B96" s="41"/>
      <c r="C96" s="180" t="s">
        <v>109</v>
      </c>
      <c r="D96" s="42"/>
      <c r="E96" s="42"/>
      <c r="F96" s="42"/>
      <c r="G96" s="42"/>
      <c r="H96" s="42"/>
      <c r="I96" s="42"/>
      <c r="J96" s="112">
        <f>J146</f>
        <v>0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U96" s="19" t="s">
        <v>110</v>
      </c>
    </row>
    <row r="97" s="9" customFormat="1" ht="24.96" customHeight="1">
      <c r="A97" s="9"/>
      <c r="B97" s="181"/>
      <c r="C97" s="182"/>
      <c r="D97" s="183" t="s">
        <v>111</v>
      </c>
      <c r="E97" s="184"/>
      <c r="F97" s="184"/>
      <c r="G97" s="184"/>
      <c r="H97" s="184"/>
      <c r="I97" s="184"/>
      <c r="J97" s="185">
        <f>J147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112</v>
      </c>
      <c r="E98" s="190"/>
      <c r="F98" s="190"/>
      <c r="G98" s="190"/>
      <c r="H98" s="190"/>
      <c r="I98" s="190"/>
      <c r="J98" s="191">
        <f>J148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7"/>
      <c r="C99" s="188"/>
      <c r="D99" s="189" t="s">
        <v>113</v>
      </c>
      <c r="E99" s="190"/>
      <c r="F99" s="190"/>
      <c r="G99" s="190"/>
      <c r="H99" s="190"/>
      <c r="I99" s="190"/>
      <c r="J99" s="191">
        <f>J149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114</v>
      </c>
      <c r="E100" s="190"/>
      <c r="F100" s="190"/>
      <c r="G100" s="190"/>
      <c r="H100" s="190"/>
      <c r="I100" s="190"/>
      <c r="J100" s="191">
        <f>J180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87"/>
      <c r="C101" s="188"/>
      <c r="D101" s="189" t="s">
        <v>115</v>
      </c>
      <c r="E101" s="190"/>
      <c r="F101" s="190"/>
      <c r="G101" s="190"/>
      <c r="H101" s="190"/>
      <c r="I101" s="190"/>
      <c r="J101" s="191">
        <f>J181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116</v>
      </c>
      <c r="E102" s="190"/>
      <c r="F102" s="190"/>
      <c r="G102" s="190"/>
      <c r="H102" s="190"/>
      <c r="I102" s="190"/>
      <c r="J102" s="191">
        <f>J196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7"/>
      <c r="C103" s="188"/>
      <c r="D103" s="189" t="s">
        <v>117</v>
      </c>
      <c r="E103" s="190"/>
      <c r="F103" s="190"/>
      <c r="G103" s="190"/>
      <c r="H103" s="190"/>
      <c r="I103" s="190"/>
      <c r="J103" s="191">
        <f>J197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87"/>
      <c r="C104" s="188"/>
      <c r="D104" s="189" t="s">
        <v>118</v>
      </c>
      <c r="E104" s="190"/>
      <c r="F104" s="190"/>
      <c r="G104" s="190"/>
      <c r="H104" s="190"/>
      <c r="I104" s="190"/>
      <c r="J104" s="191">
        <f>J294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87"/>
      <c r="C105" s="188"/>
      <c r="D105" s="189" t="s">
        <v>119</v>
      </c>
      <c r="E105" s="190"/>
      <c r="F105" s="190"/>
      <c r="G105" s="190"/>
      <c r="H105" s="190"/>
      <c r="I105" s="190"/>
      <c r="J105" s="191">
        <f>J361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87"/>
      <c r="C106" s="188"/>
      <c r="D106" s="189" t="s">
        <v>120</v>
      </c>
      <c r="E106" s="190"/>
      <c r="F106" s="190"/>
      <c r="G106" s="190"/>
      <c r="H106" s="190"/>
      <c r="I106" s="190"/>
      <c r="J106" s="191">
        <f>J416</f>
        <v>0</v>
      </c>
      <c r="K106" s="188"/>
      <c r="L106" s="19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7"/>
      <c r="C107" s="188"/>
      <c r="D107" s="189" t="s">
        <v>121</v>
      </c>
      <c r="E107" s="190"/>
      <c r="F107" s="190"/>
      <c r="G107" s="190"/>
      <c r="H107" s="190"/>
      <c r="I107" s="190"/>
      <c r="J107" s="191">
        <f>J423</f>
        <v>0</v>
      </c>
      <c r="K107" s="188"/>
      <c r="L107" s="19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4.88" customHeight="1">
      <c r="A108" s="10"/>
      <c r="B108" s="187"/>
      <c r="C108" s="188"/>
      <c r="D108" s="189" t="s">
        <v>122</v>
      </c>
      <c r="E108" s="190"/>
      <c r="F108" s="190"/>
      <c r="G108" s="190"/>
      <c r="H108" s="190"/>
      <c r="I108" s="190"/>
      <c r="J108" s="191">
        <f>J455</f>
        <v>0</v>
      </c>
      <c r="K108" s="188"/>
      <c r="L108" s="19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4.88" customHeight="1">
      <c r="A109" s="10"/>
      <c r="B109" s="187"/>
      <c r="C109" s="188"/>
      <c r="D109" s="189" t="s">
        <v>123</v>
      </c>
      <c r="E109" s="190"/>
      <c r="F109" s="190"/>
      <c r="G109" s="190"/>
      <c r="H109" s="190"/>
      <c r="I109" s="190"/>
      <c r="J109" s="191">
        <f>J489</f>
        <v>0</v>
      </c>
      <c r="K109" s="188"/>
      <c r="L109" s="19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4.88" customHeight="1">
      <c r="A110" s="10"/>
      <c r="B110" s="187"/>
      <c r="C110" s="188"/>
      <c r="D110" s="189" t="s">
        <v>124</v>
      </c>
      <c r="E110" s="190"/>
      <c r="F110" s="190"/>
      <c r="G110" s="190"/>
      <c r="H110" s="190"/>
      <c r="I110" s="190"/>
      <c r="J110" s="191">
        <f>J501</f>
        <v>0</v>
      </c>
      <c r="K110" s="188"/>
      <c r="L110" s="19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4.88" customHeight="1">
      <c r="A111" s="10"/>
      <c r="B111" s="187"/>
      <c r="C111" s="188"/>
      <c r="D111" s="189" t="s">
        <v>125</v>
      </c>
      <c r="E111" s="190"/>
      <c r="F111" s="190"/>
      <c r="G111" s="190"/>
      <c r="H111" s="190"/>
      <c r="I111" s="190"/>
      <c r="J111" s="191">
        <f>J593</f>
        <v>0</v>
      </c>
      <c r="K111" s="188"/>
      <c r="L111" s="19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4.88" customHeight="1">
      <c r="A112" s="10"/>
      <c r="B112" s="187"/>
      <c r="C112" s="188"/>
      <c r="D112" s="189" t="s">
        <v>126</v>
      </c>
      <c r="E112" s="190"/>
      <c r="F112" s="190"/>
      <c r="G112" s="190"/>
      <c r="H112" s="190"/>
      <c r="I112" s="190"/>
      <c r="J112" s="191">
        <f>J614</f>
        <v>0</v>
      </c>
      <c r="K112" s="188"/>
      <c r="L112" s="19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81"/>
      <c r="C113" s="182"/>
      <c r="D113" s="183" t="s">
        <v>127</v>
      </c>
      <c r="E113" s="184"/>
      <c r="F113" s="184"/>
      <c r="G113" s="184"/>
      <c r="H113" s="184"/>
      <c r="I113" s="184"/>
      <c r="J113" s="185">
        <f>J626</f>
        <v>0</v>
      </c>
      <c r="K113" s="182"/>
      <c r="L113" s="186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187"/>
      <c r="C114" s="188"/>
      <c r="D114" s="189" t="s">
        <v>128</v>
      </c>
      <c r="E114" s="190"/>
      <c r="F114" s="190"/>
      <c r="G114" s="190"/>
      <c r="H114" s="190"/>
      <c r="I114" s="190"/>
      <c r="J114" s="191">
        <f>J627</f>
        <v>0</v>
      </c>
      <c r="K114" s="188"/>
      <c r="L114" s="192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4.88" customHeight="1">
      <c r="A115" s="10"/>
      <c r="B115" s="187"/>
      <c r="C115" s="188"/>
      <c r="D115" s="189" t="s">
        <v>129</v>
      </c>
      <c r="E115" s="190"/>
      <c r="F115" s="190"/>
      <c r="G115" s="190"/>
      <c r="H115" s="190"/>
      <c r="I115" s="190"/>
      <c r="J115" s="191">
        <f>J628</f>
        <v>0</v>
      </c>
      <c r="K115" s="188"/>
      <c r="L115" s="192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4.88" customHeight="1">
      <c r="A116" s="10"/>
      <c r="B116" s="187"/>
      <c r="C116" s="188"/>
      <c r="D116" s="189" t="s">
        <v>130</v>
      </c>
      <c r="E116" s="190"/>
      <c r="F116" s="190"/>
      <c r="G116" s="190"/>
      <c r="H116" s="190"/>
      <c r="I116" s="190"/>
      <c r="J116" s="191">
        <f>J661</f>
        <v>0</v>
      </c>
      <c r="K116" s="188"/>
      <c r="L116" s="192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7"/>
      <c r="C117" s="188"/>
      <c r="D117" s="189" t="s">
        <v>131</v>
      </c>
      <c r="E117" s="190"/>
      <c r="F117" s="190"/>
      <c r="G117" s="190"/>
      <c r="H117" s="190"/>
      <c r="I117" s="190"/>
      <c r="J117" s="191">
        <f>J722</f>
        <v>0</v>
      </c>
      <c r="K117" s="188"/>
      <c r="L117" s="192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4.88" customHeight="1">
      <c r="A118" s="10"/>
      <c r="B118" s="187"/>
      <c r="C118" s="188"/>
      <c r="D118" s="189" t="s">
        <v>132</v>
      </c>
      <c r="E118" s="190"/>
      <c r="F118" s="190"/>
      <c r="G118" s="190"/>
      <c r="H118" s="190"/>
      <c r="I118" s="190"/>
      <c r="J118" s="191">
        <f>J723</f>
        <v>0</v>
      </c>
      <c r="K118" s="188"/>
      <c r="L118" s="192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4.88" customHeight="1">
      <c r="A119" s="10"/>
      <c r="B119" s="187"/>
      <c r="C119" s="188"/>
      <c r="D119" s="189" t="s">
        <v>133</v>
      </c>
      <c r="E119" s="190"/>
      <c r="F119" s="190"/>
      <c r="G119" s="190"/>
      <c r="H119" s="190"/>
      <c r="I119" s="190"/>
      <c r="J119" s="191">
        <f>J909</f>
        <v>0</v>
      </c>
      <c r="K119" s="188"/>
      <c r="L119" s="192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4.88" customHeight="1">
      <c r="A120" s="10"/>
      <c r="B120" s="187"/>
      <c r="C120" s="188"/>
      <c r="D120" s="189" t="s">
        <v>134</v>
      </c>
      <c r="E120" s="190"/>
      <c r="F120" s="190"/>
      <c r="G120" s="190"/>
      <c r="H120" s="190"/>
      <c r="I120" s="190"/>
      <c r="J120" s="191">
        <f>J920</f>
        <v>0</v>
      </c>
      <c r="K120" s="188"/>
      <c r="L120" s="192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7"/>
      <c r="C121" s="188"/>
      <c r="D121" s="189" t="s">
        <v>135</v>
      </c>
      <c r="E121" s="190"/>
      <c r="F121" s="190"/>
      <c r="G121" s="190"/>
      <c r="H121" s="190"/>
      <c r="I121" s="190"/>
      <c r="J121" s="191">
        <f>J983</f>
        <v>0</v>
      </c>
      <c r="K121" s="188"/>
      <c r="L121" s="192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4.88" customHeight="1">
      <c r="A122" s="10"/>
      <c r="B122" s="187"/>
      <c r="C122" s="188"/>
      <c r="D122" s="189" t="s">
        <v>136</v>
      </c>
      <c r="E122" s="190"/>
      <c r="F122" s="190"/>
      <c r="G122" s="190"/>
      <c r="H122" s="190"/>
      <c r="I122" s="190"/>
      <c r="J122" s="191">
        <f>J984</f>
        <v>0</v>
      </c>
      <c r="K122" s="188"/>
      <c r="L122" s="192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4.88" customHeight="1">
      <c r="A123" s="10"/>
      <c r="B123" s="187"/>
      <c r="C123" s="188"/>
      <c r="D123" s="189" t="s">
        <v>137</v>
      </c>
      <c r="E123" s="190"/>
      <c r="F123" s="190"/>
      <c r="G123" s="190"/>
      <c r="H123" s="190"/>
      <c r="I123" s="190"/>
      <c r="J123" s="191">
        <f>J1097</f>
        <v>0</v>
      </c>
      <c r="K123" s="188"/>
      <c r="L123" s="192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7"/>
      <c r="C124" s="188"/>
      <c r="D124" s="189" t="s">
        <v>138</v>
      </c>
      <c r="E124" s="190"/>
      <c r="F124" s="190"/>
      <c r="G124" s="190"/>
      <c r="H124" s="190"/>
      <c r="I124" s="190"/>
      <c r="J124" s="191">
        <f>J1101</f>
        <v>0</v>
      </c>
      <c r="K124" s="188"/>
      <c r="L124" s="192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4.88" customHeight="1">
      <c r="A125" s="10"/>
      <c r="B125" s="187"/>
      <c r="C125" s="188"/>
      <c r="D125" s="189" t="s">
        <v>139</v>
      </c>
      <c r="E125" s="190"/>
      <c r="F125" s="190"/>
      <c r="G125" s="190"/>
      <c r="H125" s="190"/>
      <c r="I125" s="190"/>
      <c r="J125" s="191">
        <f>J1102</f>
        <v>0</v>
      </c>
      <c r="K125" s="188"/>
      <c r="L125" s="192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4.88" customHeight="1">
      <c r="A126" s="10"/>
      <c r="B126" s="187"/>
      <c r="C126" s="188"/>
      <c r="D126" s="189" t="s">
        <v>140</v>
      </c>
      <c r="E126" s="190"/>
      <c r="F126" s="190"/>
      <c r="G126" s="190"/>
      <c r="H126" s="190"/>
      <c r="I126" s="190"/>
      <c r="J126" s="191">
        <f>J1222</f>
        <v>0</v>
      </c>
      <c r="K126" s="188"/>
      <c r="L126" s="192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2" customFormat="1" ht="21.84" customHeight="1">
      <c r="A127" s="40"/>
      <c r="B127" s="41"/>
      <c r="C127" s="42"/>
      <c r="D127" s="42"/>
      <c r="E127" s="42"/>
      <c r="F127" s="42"/>
      <c r="G127" s="42"/>
      <c r="H127" s="42"/>
      <c r="I127" s="42"/>
      <c r="J127" s="42"/>
      <c r="K127" s="42"/>
      <c r="L127" s="65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="2" customFormat="1" ht="6.96" customHeight="1">
      <c r="A128" s="40"/>
      <c r="B128" s="68"/>
      <c r="C128" s="69"/>
      <c r="D128" s="69"/>
      <c r="E128" s="69"/>
      <c r="F128" s="69"/>
      <c r="G128" s="69"/>
      <c r="H128" s="69"/>
      <c r="I128" s="69"/>
      <c r="J128" s="69"/>
      <c r="K128" s="69"/>
      <c r="L128" s="65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32" s="2" customFormat="1" ht="6.96" customHeight="1">
      <c r="A132" s="40"/>
      <c r="B132" s="70"/>
      <c r="C132" s="71"/>
      <c r="D132" s="71"/>
      <c r="E132" s="71"/>
      <c r="F132" s="71"/>
      <c r="G132" s="71"/>
      <c r="H132" s="71"/>
      <c r="I132" s="71"/>
      <c r="J132" s="71"/>
      <c r="K132" s="71"/>
      <c r="L132" s="65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  <row r="133" s="2" customFormat="1" ht="24.96" customHeight="1">
      <c r="A133" s="40"/>
      <c r="B133" s="41"/>
      <c r="C133" s="25" t="s">
        <v>141</v>
      </c>
      <c r="D133" s="42"/>
      <c r="E133" s="42"/>
      <c r="F133" s="42"/>
      <c r="G133" s="42"/>
      <c r="H133" s="42"/>
      <c r="I133" s="42"/>
      <c r="J133" s="42"/>
      <c r="K133" s="42"/>
      <c r="L133" s="65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</row>
    <row r="134" s="2" customFormat="1" ht="6.96" customHeight="1">
      <c r="A134" s="40"/>
      <c r="B134" s="41"/>
      <c r="C134" s="42"/>
      <c r="D134" s="42"/>
      <c r="E134" s="42"/>
      <c r="F134" s="42"/>
      <c r="G134" s="42"/>
      <c r="H134" s="42"/>
      <c r="I134" s="42"/>
      <c r="J134" s="42"/>
      <c r="K134" s="42"/>
      <c r="L134" s="65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</row>
    <row r="135" s="2" customFormat="1" ht="12" customHeight="1">
      <c r="A135" s="40"/>
      <c r="B135" s="41"/>
      <c r="C135" s="34" t="s">
        <v>16</v>
      </c>
      <c r="D135" s="42"/>
      <c r="E135" s="42"/>
      <c r="F135" s="42"/>
      <c r="G135" s="42"/>
      <c r="H135" s="42"/>
      <c r="I135" s="42"/>
      <c r="J135" s="42"/>
      <c r="K135" s="42"/>
      <c r="L135" s="65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</row>
    <row r="136" s="2" customFormat="1" ht="16.5" customHeight="1">
      <c r="A136" s="40"/>
      <c r="B136" s="41"/>
      <c r="C136" s="42"/>
      <c r="D136" s="42"/>
      <c r="E136" s="176" t="str">
        <f>E7</f>
        <v>SPŠT - oprava sociálních zařízení a stavební úpravy v budově A</v>
      </c>
      <c r="F136" s="34"/>
      <c r="G136" s="34"/>
      <c r="H136" s="34"/>
      <c r="I136" s="42"/>
      <c r="J136" s="42"/>
      <c r="K136" s="42"/>
      <c r="L136" s="65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</row>
    <row r="137" s="2" customFormat="1" ht="12" customHeight="1">
      <c r="A137" s="40"/>
      <c r="B137" s="41"/>
      <c r="C137" s="34" t="s">
        <v>104</v>
      </c>
      <c r="D137" s="42"/>
      <c r="E137" s="42"/>
      <c r="F137" s="42"/>
      <c r="G137" s="42"/>
      <c r="H137" s="42"/>
      <c r="I137" s="42"/>
      <c r="J137" s="42"/>
      <c r="K137" s="42"/>
      <c r="L137" s="65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</row>
    <row r="138" s="2" customFormat="1" ht="16.5" customHeight="1">
      <c r="A138" s="40"/>
      <c r="B138" s="41"/>
      <c r="C138" s="42"/>
      <c r="D138" s="42"/>
      <c r="E138" s="78" t="str">
        <f>E9</f>
        <v>D1.1 - Architektonické a stavební řešení</v>
      </c>
      <c r="F138" s="42"/>
      <c r="G138" s="42"/>
      <c r="H138" s="42"/>
      <c r="I138" s="42"/>
      <c r="J138" s="42"/>
      <c r="K138" s="42"/>
      <c r="L138" s="65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</row>
    <row r="139" s="2" customFormat="1" ht="6.96" customHeight="1">
      <c r="A139" s="40"/>
      <c r="B139" s="41"/>
      <c r="C139" s="42"/>
      <c r="D139" s="42"/>
      <c r="E139" s="42"/>
      <c r="F139" s="42"/>
      <c r="G139" s="42"/>
      <c r="H139" s="42"/>
      <c r="I139" s="42"/>
      <c r="J139" s="42"/>
      <c r="K139" s="42"/>
      <c r="L139" s="65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</row>
    <row r="140" s="2" customFormat="1" ht="12" customHeight="1">
      <c r="A140" s="40"/>
      <c r="B140" s="41"/>
      <c r="C140" s="34" t="s">
        <v>20</v>
      </c>
      <c r="D140" s="42"/>
      <c r="E140" s="42"/>
      <c r="F140" s="29" t="str">
        <f>F12</f>
        <v>Třebíč, Manželů Curieových 734</v>
      </c>
      <c r="G140" s="42"/>
      <c r="H140" s="42"/>
      <c r="I140" s="34" t="s">
        <v>22</v>
      </c>
      <c r="J140" s="81" t="str">
        <f>IF(J12="","",J12)</f>
        <v>16. 12. 2024</v>
      </c>
      <c r="K140" s="42"/>
      <c r="L140" s="65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</row>
    <row r="141" s="2" customFormat="1" ht="6.96" customHeight="1">
      <c r="A141" s="40"/>
      <c r="B141" s="41"/>
      <c r="C141" s="42"/>
      <c r="D141" s="42"/>
      <c r="E141" s="42"/>
      <c r="F141" s="42"/>
      <c r="G141" s="42"/>
      <c r="H141" s="42"/>
      <c r="I141" s="42"/>
      <c r="J141" s="42"/>
      <c r="K141" s="42"/>
      <c r="L141" s="65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</row>
    <row r="142" s="2" customFormat="1" ht="15.15" customHeight="1">
      <c r="A142" s="40"/>
      <c r="B142" s="41"/>
      <c r="C142" s="34" t="s">
        <v>24</v>
      </c>
      <c r="D142" s="42"/>
      <c r="E142" s="42"/>
      <c r="F142" s="29" t="str">
        <f>E15</f>
        <v>Střední průmyslová škola Třebíč</v>
      </c>
      <c r="G142" s="42"/>
      <c r="H142" s="42"/>
      <c r="I142" s="34" t="s">
        <v>31</v>
      </c>
      <c r="J142" s="38" t="str">
        <f>E21</f>
        <v>Ing. Radovan Vejvoda</v>
      </c>
      <c r="K142" s="42"/>
      <c r="L142" s="65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</row>
    <row r="143" s="2" customFormat="1" ht="15.15" customHeight="1">
      <c r="A143" s="40"/>
      <c r="B143" s="41"/>
      <c r="C143" s="34" t="s">
        <v>29</v>
      </c>
      <c r="D143" s="42"/>
      <c r="E143" s="42"/>
      <c r="F143" s="29" t="str">
        <f>IF(E18="","",E18)</f>
        <v>Vyplň údaj</v>
      </c>
      <c r="G143" s="42"/>
      <c r="H143" s="42"/>
      <c r="I143" s="34" t="s">
        <v>34</v>
      </c>
      <c r="J143" s="38" t="str">
        <f>E24</f>
        <v>Ing. Radovan Vejvoda</v>
      </c>
      <c r="K143" s="42"/>
      <c r="L143" s="65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</row>
    <row r="144" s="2" customFormat="1" ht="10.32" customHeight="1">
      <c r="A144" s="40"/>
      <c r="B144" s="41"/>
      <c r="C144" s="42"/>
      <c r="D144" s="42"/>
      <c r="E144" s="42"/>
      <c r="F144" s="42"/>
      <c r="G144" s="42"/>
      <c r="H144" s="42"/>
      <c r="I144" s="42"/>
      <c r="J144" s="42"/>
      <c r="K144" s="42"/>
      <c r="L144" s="65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</row>
    <row r="145" s="11" customFormat="1" ht="29.28" customHeight="1">
      <c r="A145" s="193"/>
      <c r="B145" s="194"/>
      <c r="C145" s="195" t="s">
        <v>142</v>
      </c>
      <c r="D145" s="196" t="s">
        <v>62</v>
      </c>
      <c r="E145" s="196" t="s">
        <v>58</v>
      </c>
      <c r="F145" s="196" t="s">
        <v>59</v>
      </c>
      <c r="G145" s="196" t="s">
        <v>143</v>
      </c>
      <c r="H145" s="196" t="s">
        <v>144</v>
      </c>
      <c r="I145" s="196" t="s">
        <v>145</v>
      </c>
      <c r="J145" s="196" t="s">
        <v>108</v>
      </c>
      <c r="K145" s="197" t="s">
        <v>146</v>
      </c>
      <c r="L145" s="198"/>
      <c r="M145" s="102" t="s">
        <v>1</v>
      </c>
      <c r="N145" s="103" t="s">
        <v>41</v>
      </c>
      <c r="O145" s="103" t="s">
        <v>147</v>
      </c>
      <c r="P145" s="103" t="s">
        <v>148</v>
      </c>
      <c r="Q145" s="103" t="s">
        <v>149</v>
      </c>
      <c r="R145" s="103" t="s">
        <v>150</v>
      </c>
      <c r="S145" s="103" t="s">
        <v>151</v>
      </c>
      <c r="T145" s="104" t="s">
        <v>152</v>
      </c>
      <c r="U145" s="193"/>
      <c r="V145" s="193"/>
      <c r="W145" s="193"/>
      <c r="X145" s="193"/>
      <c r="Y145" s="193"/>
      <c r="Z145" s="193"/>
      <c r="AA145" s="193"/>
      <c r="AB145" s="193"/>
      <c r="AC145" s="193"/>
      <c r="AD145" s="193"/>
      <c r="AE145" s="193"/>
    </row>
    <row r="146" s="2" customFormat="1" ht="22.8" customHeight="1">
      <c r="A146" s="40"/>
      <c r="B146" s="41"/>
      <c r="C146" s="109" t="s">
        <v>153</v>
      </c>
      <c r="D146" s="42"/>
      <c r="E146" s="42"/>
      <c r="F146" s="42"/>
      <c r="G146" s="42"/>
      <c r="H146" s="42"/>
      <c r="I146" s="42"/>
      <c r="J146" s="199">
        <f>BK146</f>
        <v>0</v>
      </c>
      <c r="K146" s="42"/>
      <c r="L146" s="46"/>
      <c r="M146" s="105"/>
      <c r="N146" s="200"/>
      <c r="O146" s="106"/>
      <c r="P146" s="201">
        <f>P147+P626</f>
        <v>0</v>
      </c>
      <c r="Q146" s="106"/>
      <c r="R146" s="201">
        <f>R147+R626</f>
        <v>58.141338529999999</v>
      </c>
      <c r="S146" s="106"/>
      <c r="T146" s="202">
        <f>T147+T626</f>
        <v>114.30546145000001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76</v>
      </c>
      <c r="AU146" s="19" t="s">
        <v>110</v>
      </c>
      <c r="BK146" s="203">
        <f>BK147+BK626</f>
        <v>0</v>
      </c>
    </row>
    <row r="147" s="12" customFormat="1" ht="25.92" customHeight="1">
      <c r="A147" s="12"/>
      <c r="B147" s="204"/>
      <c r="C147" s="205"/>
      <c r="D147" s="206" t="s">
        <v>76</v>
      </c>
      <c r="E147" s="207" t="s">
        <v>154</v>
      </c>
      <c r="F147" s="207" t="s">
        <v>155</v>
      </c>
      <c r="G147" s="205"/>
      <c r="H147" s="205"/>
      <c r="I147" s="208"/>
      <c r="J147" s="209">
        <f>BK147</f>
        <v>0</v>
      </c>
      <c r="K147" s="205"/>
      <c r="L147" s="210"/>
      <c r="M147" s="211"/>
      <c r="N147" s="212"/>
      <c r="O147" s="212"/>
      <c r="P147" s="213">
        <f>P148+P180+P196+P423</f>
        <v>0</v>
      </c>
      <c r="Q147" s="212"/>
      <c r="R147" s="213">
        <f>R148+R180+R196+R423</f>
        <v>29.641029840000002</v>
      </c>
      <c r="S147" s="212"/>
      <c r="T147" s="214">
        <f>T148+T180+T196+T423</f>
        <v>110.45584420000002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5" t="s">
        <v>85</v>
      </c>
      <c r="AT147" s="216" t="s">
        <v>76</v>
      </c>
      <c r="AU147" s="216" t="s">
        <v>77</v>
      </c>
      <c r="AY147" s="215" t="s">
        <v>156</v>
      </c>
      <c r="BK147" s="217">
        <f>BK148+BK180+BK196+BK423</f>
        <v>0</v>
      </c>
    </row>
    <row r="148" s="12" customFormat="1" ht="22.8" customHeight="1">
      <c r="A148" s="12"/>
      <c r="B148" s="204"/>
      <c r="C148" s="205"/>
      <c r="D148" s="206" t="s">
        <v>76</v>
      </c>
      <c r="E148" s="218" t="s">
        <v>157</v>
      </c>
      <c r="F148" s="218" t="s">
        <v>158</v>
      </c>
      <c r="G148" s="205"/>
      <c r="H148" s="205"/>
      <c r="I148" s="208"/>
      <c r="J148" s="219">
        <f>BK148</f>
        <v>0</v>
      </c>
      <c r="K148" s="205"/>
      <c r="L148" s="210"/>
      <c r="M148" s="211"/>
      <c r="N148" s="212"/>
      <c r="O148" s="212"/>
      <c r="P148" s="213">
        <f>P149</f>
        <v>0</v>
      </c>
      <c r="Q148" s="212"/>
      <c r="R148" s="213">
        <f>R149</f>
        <v>3.4427824800000004</v>
      </c>
      <c r="S148" s="212"/>
      <c r="T148" s="214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5" t="s">
        <v>85</v>
      </c>
      <c r="AT148" s="216" t="s">
        <v>76</v>
      </c>
      <c r="AU148" s="216" t="s">
        <v>85</v>
      </c>
      <c r="AY148" s="215" t="s">
        <v>156</v>
      </c>
      <c r="BK148" s="217">
        <f>BK149</f>
        <v>0</v>
      </c>
    </row>
    <row r="149" s="12" customFormat="1" ht="20.88" customHeight="1">
      <c r="A149" s="12"/>
      <c r="B149" s="204"/>
      <c r="C149" s="205"/>
      <c r="D149" s="206" t="s">
        <v>76</v>
      </c>
      <c r="E149" s="218" t="s">
        <v>159</v>
      </c>
      <c r="F149" s="218" t="s">
        <v>160</v>
      </c>
      <c r="G149" s="205"/>
      <c r="H149" s="205"/>
      <c r="I149" s="208"/>
      <c r="J149" s="219">
        <f>BK149</f>
        <v>0</v>
      </c>
      <c r="K149" s="205"/>
      <c r="L149" s="210"/>
      <c r="M149" s="211"/>
      <c r="N149" s="212"/>
      <c r="O149" s="212"/>
      <c r="P149" s="213">
        <f>SUM(P150:P179)</f>
        <v>0</v>
      </c>
      <c r="Q149" s="212"/>
      <c r="R149" s="213">
        <f>SUM(R150:R179)</f>
        <v>3.4427824800000004</v>
      </c>
      <c r="S149" s="212"/>
      <c r="T149" s="214">
        <f>SUM(T150:T179)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5" t="s">
        <v>85</v>
      </c>
      <c r="AT149" s="216" t="s">
        <v>76</v>
      </c>
      <c r="AU149" s="216" t="s">
        <v>87</v>
      </c>
      <c r="AY149" s="215" t="s">
        <v>156</v>
      </c>
      <c r="BK149" s="217">
        <f>SUM(BK150:BK179)</f>
        <v>0</v>
      </c>
    </row>
    <row r="150" s="2" customFormat="1" ht="33" customHeight="1">
      <c r="A150" s="40"/>
      <c r="B150" s="41"/>
      <c r="C150" s="220" t="s">
        <v>85</v>
      </c>
      <c r="D150" s="220" t="s">
        <v>161</v>
      </c>
      <c r="E150" s="221" t="s">
        <v>162</v>
      </c>
      <c r="F150" s="222" t="s">
        <v>163</v>
      </c>
      <c r="G150" s="223" t="s">
        <v>164</v>
      </c>
      <c r="H150" s="224">
        <v>9</v>
      </c>
      <c r="I150" s="225"/>
      <c r="J150" s="226">
        <f>ROUND(I150*H150,2)</f>
        <v>0</v>
      </c>
      <c r="K150" s="222" t="s">
        <v>165</v>
      </c>
      <c r="L150" s="46"/>
      <c r="M150" s="227" t="s">
        <v>1</v>
      </c>
      <c r="N150" s="228" t="s">
        <v>42</v>
      </c>
      <c r="O150" s="93"/>
      <c r="P150" s="229">
        <f>O150*H150</f>
        <v>0</v>
      </c>
      <c r="Q150" s="229">
        <v>0.026550000000000001</v>
      </c>
      <c r="R150" s="229">
        <f>Q150*H150</f>
        <v>0.23895</v>
      </c>
      <c r="S150" s="229">
        <v>0</v>
      </c>
      <c r="T150" s="230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31" t="s">
        <v>166</v>
      </c>
      <c r="AT150" s="231" t="s">
        <v>161</v>
      </c>
      <c r="AU150" s="231" t="s">
        <v>157</v>
      </c>
      <c r="AY150" s="19" t="s">
        <v>156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9" t="s">
        <v>85</v>
      </c>
      <c r="BK150" s="232">
        <f>ROUND(I150*H150,2)</f>
        <v>0</v>
      </c>
      <c r="BL150" s="19" t="s">
        <v>166</v>
      </c>
      <c r="BM150" s="231" t="s">
        <v>167</v>
      </c>
    </row>
    <row r="151" s="2" customFormat="1">
      <c r="A151" s="40"/>
      <c r="B151" s="41"/>
      <c r="C151" s="42"/>
      <c r="D151" s="233" t="s">
        <v>168</v>
      </c>
      <c r="E151" s="42"/>
      <c r="F151" s="234" t="s">
        <v>169</v>
      </c>
      <c r="G151" s="42"/>
      <c r="H151" s="42"/>
      <c r="I151" s="235"/>
      <c r="J151" s="42"/>
      <c r="K151" s="42"/>
      <c r="L151" s="46"/>
      <c r="M151" s="236"/>
      <c r="N151" s="237"/>
      <c r="O151" s="93"/>
      <c r="P151" s="93"/>
      <c r="Q151" s="93"/>
      <c r="R151" s="93"/>
      <c r="S151" s="93"/>
      <c r="T151" s="94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168</v>
      </c>
      <c r="AU151" s="19" t="s">
        <v>157</v>
      </c>
    </row>
    <row r="152" s="13" customFormat="1">
      <c r="A152" s="13"/>
      <c r="B152" s="238"/>
      <c r="C152" s="239"/>
      <c r="D152" s="233" t="s">
        <v>170</v>
      </c>
      <c r="E152" s="240" t="s">
        <v>1</v>
      </c>
      <c r="F152" s="241" t="s">
        <v>171</v>
      </c>
      <c r="G152" s="239"/>
      <c r="H152" s="242">
        <v>3</v>
      </c>
      <c r="I152" s="243"/>
      <c r="J152" s="239"/>
      <c r="K152" s="239"/>
      <c r="L152" s="244"/>
      <c r="M152" s="245"/>
      <c r="N152" s="246"/>
      <c r="O152" s="246"/>
      <c r="P152" s="246"/>
      <c r="Q152" s="246"/>
      <c r="R152" s="246"/>
      <c r="S152" s="246"/>
      <c r="T152" s="24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8" t="s">
        <v>170</v>
      </c>
      <c r="AU152" s="248" t="s">
        <v>157</v>
      </c>
      <c r="AV152" s="13" t="s">
        <v>87</v>
      </c>
      <c r="AW152" s="13" t="s">
        <v>35</v>
      </c>
      <c r="AX152" s="13" t="s">
        <v>77</v>
      </c>
      <c r="AY152" s="248" t="s">
        <v>156</v>
      </c>
    </row>
    <row r="153" s="13" customFormat="1">
      <c r="A153" s="13"/>
      <c r="B153" s="238"/>
      <c r="C153" s="239"/>
      <c r="D153" s="233" t="s">
        <v>170</v>
      </c>
      <c r="E153" s="240" t="s">
        <v>1</v>
      </c>
      <c r="F153" s="241" t="s">
        <v>172</v>
      </c>
      <c r="G153" s="239"/>
      <c r="H153" s="242">
        <v>3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8" t="s">
        <v>170</v>
      </c>
      <c r="AU153" s="248" t="s">
        <v>157</v>
      </c>
      <c r="AV153" s="13" t="s">
        <v>87</v>
      </c>
      <c r="AW153" s="13" t="s">
        <v>35</v>
      </c>
      <c r="AX153" s="13" t="s">
        <v>77</v>
      </c>
      <c r="AY153" s="248" t="s">
        <v>156</v>
      </c>
    </row>
    <row r="154" s="13" customFormat="1">
      <c r="A154" s="13"/>
      <c r="B154" s="238"/>
      <c r="C154" s="239"/>
      <c r="D154" s="233" t="s">
        <v>170</v>
      </c>
      <c r="E154" s="240" t="s">
        <v>1</v>
      </c>
      <c r="F154" s="241" t="s">
        <v>173</v>
      </c>
      <c r="G154" s="239"/>
      <c r="H154" s="242">
        <v>3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170</v>
      </c>
      <c r="AU154" s="248" t="s">
        <v>157</v>
      </c>
      <c r="AV154" s="13" t="s">
        <v>87</v>
      </c>
      <c r="AW154" s="13" t="s">
        <v>35</v>
      </c>
      <c r="AX154" s="13" t="s">
        <v>77</v>
      </c>
      <c r="AY154" s="248" t="s">
        <v>156</v>
      </c>
    </row>
    <row r="155" s="14" customFormat="1">
      <c r="A155" s="14"/>
      <c r="B155" s="249"/>
      <c r="C155" s="250"/>
      <c r="D155" s="233" t="s">
        <v>170</v>
      </c>
      <c r="E155" s="251" t="s">
        <v>1</v>
      </c>
      <c r="F155" s="252" t="s">
        <v>174</v>
      </c>
      <c r="G155" s="250"/>
      <c r="H155" s="253">
        <v>9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9" t="s">
        <v>170</v>
      </c>
      <c r="AU155" s="259" t="s">
        <v>157</v>
      </c>
      <c r="AV155" s="14" t="s">
        <v>166</v>
      </c>
      <c r="AW155" s="14" t="s">
        <v>35</v>
      </c>
      <c r="AX155" s="14" t="s">
        <v>85</v>
      </c>
      <c r="AY155" s="259" t="s">
        <v>156</v>
      </c>
    </row>
    <row r="156" s="2" customFormat="1" ht="24.15" customHeight="1">
      <c r="A156" s="40"/>
      <c r="B156" s="41"/>
      <c r="C156" s="220" t="s">
        <v>87</v>
      </c>
      <c r="D156" s="220" t="s">
        <v>161</v>
      </c>
      <c r="E156" s="221" t="s">
        <v>175</v>
      </c>
      <c r="F156" s="222" t="s">
        <v>176</v>
      </c>
      <c r="G156" s="223" t="s">
        <v>177</v>
      </c>
      <c r="H156" s="224">
        <v>43.776000000000003</v>
      </c>
      <c r="I156" s="225"/>
      <c r="J156" s="226">
        <f>ROUND(I156*H156,2)</f>
        <v>0</v>
      </c>
      <c r="K156" s="222" t="s">
        <v>165</v>
      </c>
      <c r="L156" s="46"/>
      <c r="M156" s="227" t="s">
        <v>1</v>
      </c>
      <c r="N156" s="228" t="s">
        <v>42</v>
      </c>
      <c r="O156" s="93"/>
      <c r="P156" s="229">
        <f>O156*H156</f>
        <v>0</v>
      </c>
      <c r="Q156" s="229">
        <v>0.069980000000000001</v>
      </c>
      <c r="R156" s="229">
        <f>Q156*H156</f>
        <v>3.0634444800000002</v>
      </c>
      <c r="S156" s="229">
        <v>0</v>
      </c>
      <c r="T156" s="230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31" t="s">
        <v>166</v>
      </c>
      <c r="AT156" s="231" t="s">
        <v>161</v>
      </c>
      <c r="AU156" s="231" t="s">
        <v>157</v>
      </c>
      <c r="AY156" s="19" t="s">
        <v>156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9" t="s">
        <v>85</v>
      </c>
      <c r="BK156" s="232">
        <f>ROUND(I156*H156,2)</f>
        <v>0</v>
      </c>
      <c r="BL156" s="19" t="s">
        <v>166</v>
      </c>
      <c r="BM156" s="231" t="s">
        <v>178</v>
      </c>
    </row>
    <row r="157" s="2" customFormat="1">
      <c r="A157" s="40"/>
      <c r="B157" s="41"/>
      <c r="C157" s="42"/>
      <c r="D157" s="233" t="s">
        <v>168</v>
      </c>
      <c r="E157" s="42"/>
      <c r="F157" s="234" t="s">
        <v>179</v>
      </c>
      <c r="G157" s="42"/>
      <c r="H157" s="42"/>
      <c r="I157" s="235"/>
      <c r="J157" s="42"/>
      <c r="K157" s="42"/>
      <c r="L157" s="46"/>
      <c r="M157" s="236"/>
      <c r="N157" s="237"/>
      <c r="O157" s="93"/>
      <c r="P157" s="93"/>
      <c r="Q157" s="93"/>
      <c r="R157" s="93"/>
      <c r="S157" s="93"/>
      <c r="T157" s="94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168</v>
      </c>
      <c r="AU157" s="19" t="s">
        <v>157</v>
      </c>
    </row>
    <row r="158" s="13" customFormat="1">
      <c r="A158" s="13"/>
      <c r="B158" s="238"/>
      <c r="C158" s="239"/>
      <c r="D158" s="233" t="s">
        <v>170</v>
      </c>
      <c r="E158" s="240" t="s">
        <v>1</v>
      </c>
      <c r="F158" s="241" t="s">
        <v>180</v>
      </c>
      <c r="G158" s="239"/>
      <c r="H158" s="242">
        <v>14.592000000000001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8" t="s">
        <v>170</v>
      </c>
      <c r="AU158" s="248" t="s">
        <v>157</v>
      </c>
      <c r="AV158" s="13" t="s">
        <v>87</v>
      </c>
      <c r="AW158" s="13" t="s">
        <v>35</v>
      </c>
      <c r="AX158" s="13" t="s">
        <v>77</v>
      </c>
      <c r="AY158" s="248" t="s">
        <v>156</v>
      </c>
    </row>
    <row r="159" s="13" customFormat="1">
      <c r="A159" s="13"/>
      <c r="B159" s="238"/>
      <c r="C159" s="239"/>
      <c r="D159" s="233" t="s">
        <v>170</v>
      </c>
      <c r="E159" s="240" t="s">
        <v>1</v>
      </c>
      <c r="F159" s="241" t="s">
        <v>181</v>
      </c>
      <c r="G159" s="239"/>
      <c r="H159" s="242">
        <v>14.592000000000001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8" t="s">
        <v>170</v>
      </c>
      <c r="AU159" s="248" t="s">
        <v>157</v>
      </c>
      <c r="AV159" s="13" t="s">
        <v>87</v>
      </c>
      <c r="AW159" s="13" t="s">
        <v>35</v>
      </c>
      <c r="AX159" s="13" t="s">
        <v>77</v>
      </c>
      <c r="AY159" s="248" t="s">
        <v>156</v>
      </c>
    </row>
    <row r="160" s="13" customFormat="1">
      <c r="A160" s="13"/>
      <c r="B160" s="238"/>
      <c r="C160" s="239"/>
      <c r="D160" s="233" t="s">
        <v>170</v>
      </c>
      <c r="E160" s="240" t="s">
        <v>1</v>
      </c>
      <c r="F160" s="241" t="s">
        <v>182</v>
      </c>
      <c r="G160" s="239"/>
      <c r="H160" s="242">
        <v>14.592000000000001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8" t="s">
        <v>170</v>
      </c>
      <c r="AU160" s="248" t="s">
        <v>157</v>
      </c>
      <c r="AV160" s="13" t="s">
        <v>87</v>
      </c>
      <c r="AW160" s="13" t="s">
        <v>35</v>
      </c>
      <c r="AX160" s="13" t="s">
        <v>77</v>
      </c>
      <c r="AY160" s="248" t="s">
        <v>156</v>
      </c>
    </row>
    <row r="161" s="14" customFormat="1">
      <c r="A161" s="14"/>
      <c r="B161" s="249"/>
      <c r="C161" s="250"/>
      <c r="D161" s="233" t="s">
        <v>170</v>
      </c>
      <c r="E161" s="251" t="s">
        <v>1</v>
      </c>
      <c r="F161" s="252" t="s">
        <v>174</v>
      </c>
      <c r="G161" s="250"/>
      <c r="H161" s="253">
        <v>43.776000000000003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9" t="s">
        <v>170</v>
      </c>
      <c r="AU161" s="259" t="s">
        <v>157</v>
      </c>
      <c r="AV161" s="14" t="s">
        <v>166</v>
      </c>
      <c r="AW161" s="14" t="s">
        <v>35</v>
      </c>
      <c r="AX161" s="14" t="s">
        <v>85</v>
      </c>
      <c r="AY161" s="259" t="s">
        <v>156</v>
      </c>
    </row>
    <row r="162" s="2" customFormat="1" ht="24.15" customHeight="1">
      <c r="A162" s="40"/>
      <c r="B162" s="41"/>
      <c r="C162" s="220" t="s">
        <v>157</v>
      </c>
      <c r="D162" s="220" t="s">
        <v>161</v>
      </c>
      <c r="E162" s="221" t="s">
        <v>183</v>
      </c>
      <c r="F162" s="222" t="s">
        <v>184</v>
      </c>
      <c r="G162" s="223" t="s">
        <v>185</v>
      </c>
      <c r="H162" s="224">
        <v>16.800000000000001</v>
      </c>
      <c r="I162" s="225"/>
      <c r="J162" s="226">
        <f>ROUND(I162*H162,2)</f>
        <v>0</v>
      </c>
      <c r="K162" s="222" t="s">
        <v>165</v>
      </c>
      <c r="L162" s="46"/>
      <c r="M162" s="227" t="s">
        <v>1</v>
      </c>
      <c r="N162" s="228" t="s">
        <v>42</v>
      </c>
      <c r="O162" s="93"/>
      <c r="P162" s="229">
        <f>O162*H162</f>
        <v>0</v>
      </c>
      <c r="Q162" s="229">
        <v>8.0000000000000007E-05</v>
      </c>
      <c r="R162" s="229">
        <f>Q162*H162</f>
        <v>0.0013440000000000001</v>
      </c>
      <c r="S162" s="229">
        <v>0</v>
      </c>
      <c r="T162" s="230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31" t="s">
        <v>166</v>
      </c>
      <c r="AT162" s="231" t="s">
        <v>161</v>
      </c>
      <c r="AU162" s="231" t="s">
        <v>157</v>
      </c>
      <c r="AY162" s="19" t="s">
        <v>156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9" t="s">
        <v>85</v>
      </c>
      <c r="BK162" s="232">
        <f>ROUND(I162*H162,2)</f>
        <v>0</v>
      </c>
      <c r="BL162" s="19" t="s">
        <v>166</v>
      </c>
      <c r="BM162" s="231" t="s">
        <v>186</v>
      </c>
    </row>
    <row r="163" s="2" customFormat="1">
      <c r="A163" s="40"/>
      <c r="B163" s="41"/>
      <c r="C163" s="42"/>
      <c r="D163" s="233" t="s">
        <v>168</v>
      </c>
      <c r="E163" s="42"/>
      <c r="F163" s="234" t="s">
        <v>187</v>
      </c>
      <c r="G163" s="42"/>
      <c r="H163" s="42"/>
      <c r="I163" s="235"/>
      <c r="J163" s="42"/>
      <c r="K163" s="42"/>
      <c r="L163" s="46"/>
      <c r="M163" s="236"/>
      <c r="N163" s="237"/>
      <c r="O163" s="93"/>
      <c r="P163" s="93"/>
      <c r="Q163" s="93"/>
      <c r="R163" s="93"/>
      <c r="S163" s="93"/>
      <c r="T163" s="94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168</v>
      </c>
      <c r="AU163" s="19" t="s">
        <v>157</v>
      </c>
    </row>
    <row r="164" s="13" customFormat="1">
      <c r="A164" s="13"/>
      <c r="B164" s="238"/>
      <c r="C164" s="239"/>
      <c r="D164" s="233" t="s">
        <v>170</v>
      </c>
      <c r="E164" s="240" t="s">
        <v>1</v>
      </c>
      <c r="F164" s="241" t="s">
        <v>188</v>
      </c>
      <c r="G164" s="239"/>
      <c r="H164" s="242">
        <v>5.5999999999999996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8" t="s">
        <v>170</v>
      </c>
      <c r="AU164" s="248" t="s">
        <v>157</v>
      </c>
      <c r="AV164" s="13" t="s">
        <v>87</v>
      </c>
      <c r="AW164" s="13" t="s">
        <v>35</v>
      </c>
      <c r="AX164" s="13" t="s">
        <v>77</v>
      </c>
      <c r="AY164" s="248" t="s">
        <v>156</v>
      </c>
    </row>
    <row r="165" s="13" customFormat="1">
      <c r="A165" s="13"/>
      <c r="B165" s="238"/>
      <c r="C165" s="239"/>
      <c r="D165" s="233" t="s">
        <v>170</v>
      </c>
      <c r="E165" s="240" t="s">
        <v>1</v>
      </c>
      <c r="F165" s="241" t="s">
        <v>189</v>
      </c>
      <c r="G165" s="239"/>
      <c r="H165" s="242">
        <v>5.5999999999999996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170</v>
      </c>
      <c r="AU165" s="248" t="s">
        <v>157</v>
      </c>
      <c r="AV165" s="13" t="s">
        <v>87</v>
      </c>
      <c r="AW165" s="13" t="s">
        <v>35</v>
      </c>
      <c r="AX165" s="13" t="s">
        <v>77</v>
      </c>
      <c r="AY165" s="248" t="s">
        <v>156</v>
      </c>
    </row>
    <row r="166" s="13" customFormat="1">
      <c r="A166" s="13"/>
      <c r="B166" s="238"/>
      <c r="C166" s="239"/>
      <c r="D166" s="233" t="s">
        <v>170</v>
      </c>
      <c r="E166" s="240" t="s">
        <v>1</v>
      </c>
      <c r="F166" s="241" t="s">
        <v>190</v>
      </c>
      <c r="G166" s="239"/>
      <c r="H166" s="242">
        <v>5.5999999999999996</v>
      </c>
      <c r="I166" s="243"/>
      <c r="J166" s="239"/>
      <c r="K166" s="239"/>
      <c r="L166" s="244"/>
      <c r="M166" s="245"/>
      <c r="N166" s="246"/>
      <c r="O166" s="246"/>
      <c r="P166" s="246"/>
      <c r="Q166" s="246"/>
      <c r="R166" s="246"/>
      <c r="S166" s="246"/>
      <c r="T166" s="24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8" t="s">
        <v>170</v>
      </c>
      <c r="AU166" s="248" t="s">
        <v>157</v>
      </c>
      <c r="AV166" s="13" t="s">
        <v>87</v>
      </c>
      <c r="AW166" s="13" t="s">
        <v>35</v>
      </c>
      <c r="AX166" s="13" t="s">
        <v>77</v>
      </c>
      <c r="AY166" s="248" t="s">
        <v>156</v>
      </c>
    </row>
    <row r="167" s="14" customFormat="1">
      <c r="A167" s="14"/>
      <c r="B167" s="249"/>
      <c r="C167" s="250"/>
      <c r="D167" s="233" t="s">
        <v>170</v>
      </c>
      <c r="E167" s="251" t="s">
        <v>1</v>
      </c>
      <c r="F167" s="252" t="s">
        <v>174</v>
      </c>
      <c r="G167" s="250"/>
      <c r="H167" s="253">
        <v>16.800000000000001</v>
      </c>
      <c r="I167" s="254"/>
      <c r="J167" s="250"/>
      <c r="K167" s="250"/>
      <c r="L167" s="255"/>
      <c r="M167" s="256"/>
      <c r="N167" s="257"/>
      <c r="O167" s="257"/>
      <c r="P167" s="257"/>
      <c r="Q167" s="257"/>
      <c r="R167" s="257"/>
      <c r="S167" s="257"/>
      <c r="T167" s="25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9" t="s">
        <v>170</v>
      </c>
      <c r="AU167" s="259" t="s">
        <v>157</v>
      </c>
      <c r="AV167" s="14" t="s">
        <v>166</v>
      </c>
      <c r="AW167" s="14" t="s">
        <v>35</v>
      </c>
      <c r="AX167" s="14" t="s">
        <v>85</v>
      </c>
      <c r="AY167" s="259" t="s">
        <v>156</v>
      </c>
    </row>
    <row r="168" s="2" customFormat="1" ht="24.15" customHeight="1">
      <c r="A168" s="40"/>
      <c r="B168" s="41"/>
      <c r="C168" s="220" t="s">
        <v>166</v>
      </c>
      <c r="D168" s="220" t="s">
        <v>161</v>
      </c>
      <c r="E168" s="221" t="s">
        <v>191</v>
      </c>
      <c r="F168" s="222" t="s">
        <v>192</v>
      </c>
      <c r="G168" s="223" t="s">
        <v>185</v>
      </c>
      <c r="H168" s="224">
        <v>20.699999999999999</v>
      </c>
      <c r="I168" s="225"/>
      <c r="J168" s="226">
        <f>ROUND(I168*H168,2)</f>
        <v>0</v>
      </c>
      <c r="K168" s="222" t="s">
        <v>165</v>
      </c>
      <c r="L168" s="46"/>
      <c r="M168" s="227" t="s">
        <v>1</v>
      </c>
      <c r="N168" s="228" t="s">
        <v>42</v>
      </c>
      <c r="O168" s="93"/>
      <c r="P168" s="229">
        <f>O168*H168</f>
        <v>0</v>
      </c>
      <c r="Q168" s="229">
        <v>0.00020000000000000001</v>
      </c>
      <c r="R168" s="229">
        <f>Q168*H168</f>
        <v>0.0041400000000000005</v>
      </c>
      <c r="S168" s="229">
        <v>0</v>
      </c>
      <c r="T168" s="230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31" t="s">
        <v>166</v>
      </c>
      <c r="AT168" s="231" t="s">
        <v>161</v>
      </c>
      <c r="AU168" s="231" t="s">
        <v>157</v>
      </c>
      <c r="AY168" s="19" t="s">
        <v>156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9" t="s">
        <v>85</v>
      </c>
      <c r="BK168" s="232">
        <f>ROUND(I168*H168,2)</f>
        <v>0</v>
      </c>
      <c r="BL168" s="19" t="s">
        <v>166</v>
      </c>
      <c r="BM168" s="231" t="s">
        <v>193</v>
      </c>
    </row>
    <row r="169" s="2" customFormat="1">
      <c r="A169" s="40"/>
      <c r="B169" s="41"/>
      <c r="C169" s="42"/>
      <c r="D169" s="233" t="s">
        <v>168</v>
      </c>
      <c r="E169" s="42"/>
      <c r="F169" s="234" t="s">
        <v>194</v>
      </c>
      <c r="G169" s="42"/>
      <c r="H169" s="42"/>
      <c r="I169" s="235"/>
      <c r="J169" s="42"/>
      <c r="K169" s="42"/>
      <c r="L169" s="46"/>
      <c r="M169" s="236"/>
      <c r="N169" s="237"/>
      <c r="O169" s="93"/>
      <c r="P169" s="93"/>
      <c r="Q169" s="93"/>
      <c r="R169" s="93"/>
      <c r="S169" s="93"/>
      <c r="T169" s="94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168</v>
      </c>
      <c r="AU169" s="19" t="s">
        <v>157</v>
      </c>
    </row>
    <row r="170" s="13" customFormat="1">
      <c r="A170" s="13"/>
      <c r="B170" s="238"/>
      <c r="C170" s="239"/>
      <c r="D170" s="233" t="s">
        <v>170</v>
      </c>
      <c r="E170" s="240" t="s">
        <v>1</v>
      </c>
      <c r="F170" s="241" t="s">
        <v>195</v>
      </c>
      <c r="G170" s="239"/>
      <c r="H170" s="242">
        <v>6.9000000000000004</v>
      </c>
      <c r="I170" s="243"/>
      <c r="J170" s="239"/>
      <c r="K170" s="239"/>
      <c r="L170" s="244"/>
      <c r="M170" s="245"/>
      <c r="N170" s="246"/>
      <c r="O170" s="246"/>
      <c r="P170" s="246"/>
      <c r="Q170" s="246"/>
      <c r="R170" s="246"/>
      <c r="S170" s="246"/>
      <c r="T170" s="24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8" t="s">
        <v>170</v>
      </c>
      <c r="AU170" s="248" t="s">
        <v>157</v>
      </c>
      <c r="AV170" s="13" t="s">
        <v>87</v>
      </c>
      <c r="AW170" s="13" t="s">
        <v>35</v>
      </c>
      <c r="AX170" s="13" t="s">
        <v>77</v>
      </c>
      <c r="AY170" s="248" t="s">
        <v>156</v>
      </c>
    </row>
    <row r="171" s="13" customFormat="1">
      <c r="A171" s="13"/>
      <c r="B171" s="238"/>
      <c r="C171" s="239"/>
      <c r="D171" s="233" t="s">
        <v>170</v>
      </c>
      <c r="E171" s="240" t="s">
        <v>1</v>
      </c>
      <c r="F171" s="241" t="s">
        <v>196</v>
      </c>
      <c r="G171" s="239"/>
      <c r="H171" s="242">
        <v>6.9000000000000004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170</v>
      </c>
      <c r="AU171" s="248" t="s">
        <v>157</v>
      </c>
      <c r="AV171" s="13" t="s">
        <v>87</v>
      </c>
      <c r="AW171" s="13" t="s">
        <v>35</v>
      </c>
      <c r="AX171" s="13" t="s">
        <v>77</v>
      </c>
      <c r="AY171" s="248" t="s">
        <v>156</v>
      </c>
    </row>
    <row r="172" s="13" customFormat="1">
      <c r="A172" s="13"/>
      <c r="B172" s="238"/>
      <c r="C172" s="239"/>
      <c r="D172" s="233" t="s">
        <v>170</v>
      </c>
      <c r="E172" s="240" t="s">
        <v>1</v>
      </c>
      <c r="F172" s="241" t="s">
        <v>197</v>
      </c>
      <c r="G172" s="239"/>
      <c r="H172" s="242">
        <v>6.9000000000000004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170</v>
      </c>
      <c r="AU172" s="248" t="s">
        <v>157</v>
      </c>
      <c r="AV172" s="13" t="s">
        <v>87</v>
      </c>
      <c r="AW172" s="13" t="s">
        <v>35</v>
      </c>
      <c r="AX172" s="13" t="s">
        <v>77</v>
      </c>
      <c r="AY172" s="248" t="s">
        <v>156</v>
      </c>
    </row>
    <row r="173" s="14" customFormat="1">
      <c r="A173" s="14"/>
      <c r="B173" s="249"/>
      <c r="C173" s="250"/>
      <c r="D173" s="233" t="s">
        <v>170</v>
      </c>
      <c r="E173" s="251" t="s">
        <v>1</v>
      </c>
      <c r="F173" s="252" t="s">
        <v>174</v>
      </c>
      <c r="G173" s="250"/>
      <c r="H173" s="253">
        <v>20.699999999999999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170</v>
      </c>
      <c r="AU173" s="259" t="s">
        <v>157</v>
      </c>
      <c r="AV173" s="14" t="s">
        <v>166</v>
      </c>
      <c r="AW173" s="14" t="s">
        <v>35</v>
      </c>
      <c r="AX173" s="14" t="s">
        <v>85</v>
      </c>
      <c r="AY173" s="259" t="s">
        <v>156</v>
      </c>
    </row>
    <row r="174" s="2" customFormat="1" ht="24.15" customHeight="1">
      <c r="A174" s="40"/>
      <c r="B174" s="41"/>
      <c r="C174" s="220" t="s">
        <v>198</v>
      </c>
      <c r="D174" s="220" t="s">
        <v>161</v>
      </c>
      <c r="E174" s="221" t="s">
        <v>199</v>
      </c>
      <c r="F174" s="222" t="s">
        <v>200</v>
      </c>
      <c r="G174" s="223" t="s">
        <v>185</v>
      </c>
      <c r="H174" s="224">
        <v>16.800000000000001</v>
      </c>
      <c r="I174" s="225"/>
      <c r="J174" s="226">
        <f>ROUND(I174*H174,2)</f>
        <v>0</v>
      </c>
      <c r="K174" s="222" t="s">
        <v>165</v>
      </c>
      <c r="L174" s="46"/>
      <c r="M174" s="227" t="s">
        <v>1</v>
      </c>
      <c r="N174" s="228" t="s">
        <v>42</v>
      </c>
      <c r="O174" s="93"/>
      <c r="P174" s="229">
        <f>O174*H174</f>
        <v>0</v>
      </c>
      <c r="Q174" s="229">
        <v>0.0080300000000000007</v>
      </c>
      <c r="R174" s="229">
        <f>Q174*H174</f>
        <v>0.13490400000000002</v>
      </c>
      <c r="S174" s="229">
        <v>0</v>
      </c>
      <c r="T174" s="230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31" t="s">
        <v>166</v>
      </c>
      <c r="AT174" s="231" t="s">
        <v>161</v>
      </c>
      <c r="AU174" s="231" t="s">
        <v>157</v>
      </c>
      <c r="AY174" s="19" t="s">
        <v>156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9" t="s">
        <v>85</v>
      </c>
      <c r="BK174" s="232">
        <f>ROUND(I174*H174,2)</f>
        <v>0</v>
      </c>
      <c r="BL174" s="19" t="s">
        <v>166</v>
      </c>
      <c r="BM174" s="231" t="s">
        <v>201</v>
      </c>
    </row>
    <row r="175" s="2" customFormat="1">
      <c r="A175" s="40"/>
      <c r="B175" s="41"/>
      <c r="C175" s="42"/>
      <c r="D175" s="233" t="s">
        <v>168</v>
      </c>
      <c r="E175" s="42"/>
      <c r="F175" s="234" t="s">
        <v>202</v>
      </c>
      <c r="G175" s="42"/>
      <c r="H175" s="42"/>
      <c r="I175" s="235"/>
      <c r="J175" s="42"/>
      <c r="K175" s="42"/>
      <c r="L175" s="46"/>
      <c r="M175" s="236"/>
      <c r="N175" s="237"/>
      <c r="O175" s="93"/>
      <c r="P175" s="93"/>
      <c r="Q175" s="93"/>
      <c r="R175" s="93"/>
      <c r="S175" s="93"/>
      <c r="T175" s="94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168</v>
      </c>
      <c r="AU175" s="19" t="s">
        <v>157</v>
      </c>
    </row>
    <row r="176" s="13" customFormat="1">
      <c r="A176" s="13"/>
      <c r="B176" s="238"/>
      <c r="C176" s="239"/>
      <c r="D176" s="233" t="s">
        <v>170</v>
      </c>
      <c r="E176" s="240" t="s">
        <v>1</v>
      </c>
      <c r="F176" s="241" t="s">
        <v>188</v>
      </c>
      <c r="G176" s="239"/>
      <c r="H176" s="242">
        <v>5.5999999999999996</v>
      </c>
      <c r="I176" s="243"/>
      <c r="J176" s="239"/>
      <c r="K176" s="239"/>
      <c r="L176" s="244"/>
      <c r="M176" s="245"/>
      <c r="N176" s="246"/>
      <c r="O176" s="246"/>
      <c r="P176" s="246"/>
      <c r="Q176" s="246"/>
      <c r="R176" s="246"/>
      <c r="S176" s="246"/>
      <c r="T176" s="24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8" t="s">
        <v>170</v>
      </c>
      <c r="AU176" s="248" t="s">
        <v>157</v>
      </c>
      <c r="AV176" s="13" t="s">
        <v>87</v>
      </c>
      <c r="AW176" s="13" t="s">
        <v>35</v>
      </c>
      <c r="AX176" s="13" t="s">
        <v>77</v>
      </c>
      <c r="AY176" s="248" t="s">
        <v>156</v>
      </c>
    </row>
    <row r="177" s="13" customFormat="1">
      <c r="A177" s="13"/>
      <c r="B177" s="238"/>
      <c r="C177" s="239"/>
      <c r="D177" s="233" t="s">
        <v>170</v>
      </c>
      <c r="E177" s="240" t="s">
        <v>1</v>
      </c>
      <c r="F177" s="241" t="s">
        <v>189</v>
      </c>
      <c r="G177" s="239"/>
      <c r="H177" s="242">
        <v>5.5999999999999996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8" t="s">
        <v>170</v>
      </c>
      <c r="AU177" s="248" t="s">
        <v>157</v>
      </c>
      <c r="AV177" s="13" t="s">
        <v>87</v>
      </c>
      <c r="AW177" s="13" t="s">
        <v>35</v>
      </c>
      <c r="AX177" s="13" t="s">
        <v>77</v>
      </c>
      <c r="AY177" s="248" t="s">
        <v>156</v>
      </c>
    </row>
    <row r="178" s="13" customFormat="1">
      <c r="A178" s="13"/>
      <c r="B178" s="238"/>
      <c r="C178" s="239"/>
      <c r="D178" s="233" t="s">
        <v>170</v>
      </c>
      <c r="E178" s="240" t="s">
        <v>1</v>
      </c>
      <c r="F178" s="241" t="s">
        <v>190</v>
      </c>
      <c r="G178" s="239"/>
      <c r="H178" s="242">
        <v>5.5999999999999996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170</v>
      </c>
      <c r="AU178" s="248" t="s">
        <v>157</v>
      </c>
      <c r="AV178" s="13" t="s">
        <v>87</v>
      </c>
      <c r="AW178" s="13" t="s">
        <v>35</v>
      </c>
      <c r="AX178" s="13" t="s">
        <v>77</v>
      </c>
      <c r="AY178" s="248" t="s">
        <v>156</v>
      </c>
    </row>
    <row r="179" s="14" customFormat="1">
      <c r="A179" s="14"/>
      <c r="B179" s="249"/>
      <c r="C179" s="250"/>
      <c r="D179" s="233" t="s">
        <v>170</v>
      </c>
      <c r="E179" s="251" t="s">
        <v>1</v>
      </c>
      <c r="F179" s="252" t="s">
        <v>174</v>
      </c>
      <c r="G179" s="250"/>
      <c r="H179" s="253">
        <v>16.800000000000001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170</v>
      </c>
      <c r="AU179" s="259" t="s">
        <v>157</v>
      </c>
      <c r="AV179" s="14" t="s">
        <v>166</v>
      </c>
      <c r="AW179" s="14" t="s">
        <v>35</v>
      </c>
      <c r="AX179" s="14" t="s">
        <v>85</v>
      </c>
      <c r="AY179" s="259" t="s">
        <v>156</v>
      </c>
    </row>
    <row r="180" s="12" customFormat="1" ht="22.8" customHeight="1">
      <c r="A180" s="12"/>
      <c r="B180" s="204"/>
      <c r="C180" s="205"/>
      <c r="D180" s="206" t="s">
        <v>76</v>
      </c>
      <c r="E180" s="218" t="s">
        <v>166</v>
      </c>
      <c r="F180" s="218" t="s">
        <v>203</v>
      </c>
      <c r="G180" s="205"/>
      <c r="H180" s="205"/>
      <c r="I180" s="208"/>
      <c r="J180" s="219">
        <f>BK180</f>
        <v>0</v>
      </c>
      <c r="K180" s="205"/>
      <c r="L180" s="210"/>
      <c r="M180" s="211"/>
      <c r="N180" s="212"/>
      <c r="O180" s="212"/>
      <c r="P180" s="213">
        <f>P181</f>
        <v>0</v>
      </c>
      <c r="Q180" s="212"/>
      <c r="R180" s="213">
        <f>R181</f>
        <v>0.65530155000000001</v>
      </c>
      <c r="S180" s="212"/>
      <c r="T180" s="214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5" t="s">
        <v>85</v>
      </c>
      <c r="AT180" s="216" t="s">
        <v>76</v>
      </c>
      <c r="AU180" s="216" t="s">
        <v>85</v>
      </c>
      <c r="AY180" s="215" t="s">
        <v>156</v>
      </c>
      <c r="BK180" s="217">
        <f>BK181</f>
        <v>0</v>
      </c>
    </row>
    <row r="181" s="12" customFormat="1" ht="20.88" customHeight="1">
      <c r="A181" s="12"/>
      <c r="B181" s="204"/>
      <c r="C181" s="205"/>
      <c r="D181" s="206" t="s">
        <v>76</v>
      </c>
      <c r="E181" s="218" t="s">
        <v>204</v>
      </c>
      <c r="F181" s="218" t="s">
        <v>205</v>
      </c>
      <c r="G181" s="205"/>
      <c r="H181" s="205"/>
      <c r="I181" s="208"/>
      <c r="J181" s="219">
        <f>BK181</f>
        <v>0</v>
      </c>
      <c r="K181" s="205"/>
      <c r="L181" s="210"/>
      <c r="M181" s="211"/>
      <c r="N181" s="212"/>
      <c r="O181" s="212"/>
      <c r="P181" s="213">
        <f>SUM(P182:P195)</f>
        <v>0</v>
      </c>
      <c r="Q181" s="212"/>
      <c r="R181" s="213">
        <f>SUM(R182:R195)</f>
        <v>0.65530155000000001</v>
      </c>
      <c r="S181" s="212"/>
      <c r="T181" s="214">
        <f>SUM(T182:T195)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5" t="s">
        <v>85</v>
      </c>
      <c r="AT181" s="216" t="s">
        <v>76</v>
      </c>
      <c r="AU181" s="216" t="s">
        <v>87</v>
      </c>
      <c r="AY181" s="215" t="s">
        <v>156</v>
      </c>
      <c r="BK181" s="217">
        <f>SUM(BK182:BK195)</f>
        <v>0</v>
      </c>
    </row>
    <row r="182" s="2" customFormat="1" ht="16.5" customHeight="1">
      <c r="A182" s="40"/>
      <c r="B182" s="41"/>
      <c r="C182" s="220" t="s">
        <v>206</v>
      </c>
      <c r="D182" s="220" t="s">
        <v>161</v>
      </c>
      <c r="E182" s="221" t="s">
        <v>207</v>
      </c>
      <c r="F182" s="222" t="s">
        <v>208</v>
      </c>
      <c r="G182" s="223" t="s">
        <v>209</v>
      </c>
      <c r="H182" s="224">
        <v>0.014999999999999999</v>
      </c>
      <c r="I182" s="225"/>
      <c r="J182" s="226">
        <f>ROUND(I182*H182,2)</f>
        <v>0</v>
      </c>
      <c r="K182" s="222" t="s">
        <v>165</v>
      </c>
      <c r="L182" s="46"/>
      <c r="M182" s="227" t="s">
        <v>1</v>
      </c>
      <c r="N182" s="228" t="s">
        <v>42</v>
      </c>
      <c r="O182" s="93"/>
      <c r="P182" s="229">
        <f>O182*H182</f>
        <v>0</v>
      </c>
      <c r="Q182" s="229">
        <v>1.06277</v>
      </c>
      <c r="R182" s="229">
        <f>Q182*H182</f>
        <v>0.015941549999999999</v>
      </c>
      <c r="S182" s="229">
        <v>0</v>
      </c>
      <c r="T182" s="230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31" t="s">
        <v>166</v>
      </c>
      <c r="AT182" s="231" t="s">
        <v>161</v>
      </c>
      <c r="AU182" s="231" t="s">
        <v>157</v>
      </c>
      <c r="AY182" s="19" t="s">
        <v>156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9" t="s">
        <v>85</v>
      </c>
      <c r="BK182" s="232">
        <f>ROUND(I182*H182,2)</f>
        <v>0</v>
      </c>
      <c r="BL182" s="19" t="s">
        <v>166</v>
      </c>
      <c r="BM182" s="231" t="s">
        <v>210</v>
      </c>
    </row>
    <row r="183" s="2" customFormat="1">
      <c r="A183" s="40"/>
      <c r="B183" s="41"/>
      <c r="C183" s="42"/>
      <c r="D183" s="233" t="s">
        <v>168</v>
      </c>
      <c r="E183" s="42"/>
      <c r="F183" s="234" t="s">
        <v>211</v>
      </c>
      <c r="G183" s="42"/>
      <c r="H183" s="42"/>
      <c r="I183" s="235"/>
      <c r="J183" s="42"/>
      <c r="K183" s="42"/>
      <c r="L183" s="46"/>
      <c r="M183" s="236"/>
      <c r="N183" s="237"/>
      <c r="O183" s="93"/>
      <c r="P183" s="93"/>
      <c r="Q183" s="93"/>
      <c r="R183" s="93"/>
      <c r="S183" s="93"/>
      <c r="T183" s="94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168</v>
      </c>
      <c r="AU183" s="19" t="s">
        <v>157</v>
      </c>
    </row>
    <row r="184" s="15" customFormat="1">
      <c r="A184" s="15"/>
      <c r="B184" s="260"/>
      <c r="C184" s="261"/>
      <c r="D184" s="233" t="s">
        <v>170</v>
      </c>
      <c r="E184" s="262" t="s">
        <v>1</v>
      </c>
      <c r="F184" s="263" t="s">
        <v>212</v>
      </c>
      <c r="G184" s="261"/>
      <c r="H184" s="262" t="s">
        <v>1</v>
      </c>
      <c r="I184" s="264"/>
      <c r="J184" s="261"/>
      <c r="K184" s="261"/>
      <c r="L184" s="265"/>
      <c r="M184" s="266"/>
      <c r="N184" s="267"/>
      <c r="O184" s="267"/>
      <c r="P184" s="267"/>
      <c r="Q184" s="267"/>
      <c r="R184" s="267"/>
      <c r="S184" s="267"/>
      <c r="T184" s="268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9" t="s">
        <v>170</v>
      </c>
      <c r="AU184" s="269" t="s">
        <v>157</v>
      </c>
      <c r="AV184" s="15" t="s">
        <v>85</v>
      </c>
      <c r="AW184" s="15" t="s">
        <v>35</v>
      </c>
      <c r="AX184" s="15" t="s">
        <v>77</v>
      </c>
      <c r="AY184" s="269" t="s">
        <v>156</v>
      </c>
    </row>
    <row r="185" s="13" customFormat="1">
      <c r="A185" s="13"/>
      <c r="B185" s="238"/>
      <c r="C185" s="239"/>
      <c r="D185" s="233" t="s">
        <v>170</v>
      </c>
      <c r="E185" s="240" t="s">
        <v>1</v>
      </c>
      <c r="F185" s="241" t="s">
        <v>213</v>
      </c>
      <c r="G185" s="239"/>
      <c r="H185" s="242">
        <v>0.0050000000000000001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8" t="s">
        <v>170</v>
      </c>
      <c r="AU185" s="248" t="s">
        <v>157</v>
      </c>
      <c r="AV185" s="13" t="s">
        <v>87</v>
      </c>
      <c r="AW185" s="13" t="s">
        <v>35</v>
      </c>
      <c r="AX185" s="13" t="s">
        <v>77</v>
      </c>
      <c r="AY185" s="248" t="s">
        <v>156</v>
      </c>
    </row>
    <row r="186" s="13" customFormat="1">
      <c r="A186" s="13"/>
      <c r="B186" s="238"/>
      <c r="C186" s="239"/>
      <c r="D186" s="233" t="s">
        <v>170</v>
      </c>
      <c r="E186" s="240" t="s">
        <v>1</v>
      </c>
      <c r="F186" s="241" t="s">
        <v>214</v>
      </c>
      <c r="G186" s="239"/>
      <c r="H186" s="242">
        <v>0.0050000000000000001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8" t="s">
        <v>170</v>
      </c>
      <c r="AU186" s="248" t="s">
        <v>157</v>
      </c>
      <c r="AV186" s="13" t="s">
        <v>87</v>
      </c>
      <c r="AW186" s="13" t="s">
        <v>35</v>
      </c>
      <c r="AX186" s="13" t="s">
        <v>77</v>
      </c>
      <c r="AY186" s="248" t="s">
        <v>156</v>
      </c>
    </row>
    <row r="187" s="13" customFormat="1">
      <c r="A187" s="13"/>
      <c r="B187" s="238"/>
      <c r="C187" s="239"/>
      <c r="D187" s="233" t="s">
        <v>170</v>
      </c>
      <c r="E187" s="240" t="s">
        <v>1</v>
      </c>
      <c r="F187" s="241" t="s">
        <v>215</v>
      </c>
      <c r="G187" s="239"/>
      <c r="H187" s="242">
        <v>0.0050000000000000001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8" t="s">
        <v>170</v>
      </c>
      <c r="AU187" s="248" t="s">
        <v>157</v>
      </c>
      <c r="AV187" s="13" t="s">
        <v>87</v>
      </c>
      <c r="AW187" s="13" t="s">
        <v>35</v>
      </c>
      <c r="AX187" s="13" t="s">
        <v>77</v>
      </c>
      <c r="AY187" s="248" t="s">
        <v>156</v>
      </c>
    </row>
    <row r="188" s="14" customFormat="1">
      <c r="A188" s="14"/>
      <c r="B188" s="249"/>
      <c r="C188" s="250"/>
      <c r="D188" s="233" t="s">
        <v>170</v>
      </c>
      <c r="E188" s="251" t="s">
        <v>1</v>
      </c>
      <c r="F188" s="252" t="s">
        <v>174</v>
      </c>
      <c r="G188" s="250"/>
      <c r="H188" s="253">
        <v>0.014999999999999999</v>
      </c>
      <c r="I188" s="254"/>
      <c r="J188" s="250"/>
      <c r="K188" s="250"/>
      <c r="L188" s="255"/>
      <c r="M188" s="256"/>
      <c r="N188" s="257"/>
      <c r="O188" s="257"/>
      <c r="P188" s="257"/>
      <c r="Q188" s="257"/>
      <c r="R188" s="257"/>
      <c r="S188" s="257"/>
      <c r="T188" s="25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9" t="s">
        <v>170</v>
      </c>
      <c r="AU188" s="259" t="s">
        <v>157</v>
      </c>
      <c r="AV188" s="14" t="s">
        <v>166</v>
      </c>
      <c r="AW188" s="14" t="s">
        <v>35</v>
      </c>
      <c r="AX188" s="14" t="s">
        <v>85</v>
      </c>
      <c r="AY188" s="259" t="s">
        <v>156</v>
      </c>
    </row>
    <row r="189" s="2" customFormat="1" ht="24.15" customHeight="1">
      <c r="A189" s="40"/>
      <c r="B189" s="41"/>
      <c r="C189" s="220" t="s">
        <v>216</v>
      </c>
      <c r="D189" s="220" t="s">
        <v>161</v>
      </c>
      <c r="E189" s="221" t="s">
        <v>217</v>
      </c>
      <c r="F189" s="222" t="s">
        <v>218</v>
      </c>
      <c r="G189" s="223" t="s">
        <v>164</v>
      </c>
      <c r="H189" s="224">
        <v>12</v>
      </c>
      <c r="I189" s="225"/>
      <c r="J189" s="226">
        <f>ROUND(I189*H189,2)</f>
        <v>0</v>
      </c>
      <c r="K189" s="222" t="s">
        <v>165</v>
      </c>
      <c r="L189" s="46"/>
      <c r="M189" s="227" t="s">
        <v>1</v>
      </c>
      <c r="N189" s="228" t="s">
        <v>42</v>
      </c>
      <c r="O189" s="93"/>
      <c r="P189" s="229">
        <f>O189*H189</f>
        <v>0</v>
      </c>
      <c r="Q189" s="229">
        <v>0.053280000000000001</v>
      </c>
      <c r="R189" s="229">
        <f>Q189*H189</f>
        <v>0.63936000000000004</v>
      </c>
      <c r="S189" s="229">
        <v>0</v>
      </c>
      <c r="T189" s="230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31" t="s">
        <v>166</v>
      </c>
      <c r="AT189" s="231" t="s">
        <v>161</v>
      </c>
      <c r="AU189" s="231" t="s">
        <v>157</v>
      </c>
      <c r="AY189" s="19" t="s">
        <v>156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9" t="s">
        <v>85</v>
      </c>
      <c r="BK189" s="232">
        <f>ROUND(I189*H189,2)</f>
        <v>0</v>
      </c>
      <c r="BL189" s="19" t="s">
        <v>166</v>
      </c>
      <c r="BM189" s="231" t="s">
        <v>219</v>
      </c>
    </row>
    <row r="190" s="2" customFormat="1">
      <c r="A190" s="40"/>
      <c r="B190" s="41"/>
      <c r="C190" s="42"/>
      <c r="D190" s="233" t="s">
        <v>168</v>
      </c>
      <c r="E190" s="42"/>
      <c r="F190" s="234" t="s">
        <v>220</v>
      </c>
      <c r="G190" s="42"/>
      <c r="H190" s="42"/>
      <c r="I190" s="235"/>
      <c r="J190" s="42"/>
      <c r="K190" s="42"/>
      <c r="L190" s="46"/>
      <c r="M190" s="236"/>
      <c r="N190" s="237"/>
      <c r="O190" s="93"/>
      <c r="P190" s="93"/>
      <c r="Q190" s="93"/>
      <c r="R190" s="93"/>
      <c r="S190" s="93"/>
      <c r="T190" s="94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168</v>
      </c>
      <c r="AU190" s="19" t="s">
        <v>157</v>
      </c>
    </row>
    <row r="191" s="15" customFormat="1">
      <c r="A191" s="15"/>
      <c r="B191" s="260"/>
      <c r="C191" s="261"/>
      <c r="D191" s="233" t="s">
        <v>170</v>
      </c>
      <c r="E191" s="262" t="s">
        <v>1</v>
      </c>
      <c r="F191" s="263" t="s">
        <v>212</v>
      </c>
      <c r="G191" s="261"/>
      <c r="H191" s="262" t="s">
        <v>1</v>
      </c>
      <c r="I191" s="264"/>
      <c r="J191" s="261"/>
      <c r="K191" s="261"/>
      <c r="L191" s="265"/>
      <c r="M191" s="266"/>
      <c r="N191" s="267"/>
      <c r="O191" s="267"/>
      <c r="P191" s="267"/>
      <c r="Q191" s="267"/>
      <c r="R191" s="267"/>
      <c r="S191" s="267"/>
      <c r="T191" s="268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9" t="s">
        <v>170</v>
      </c>
      <c r="AU191" s="269" t="s">
        <v>157</v>
      </c>
      <c r="AV191" s="15" t="s">
        <v>85</v>
      </c>
      <c r="AW191" s="15" t="s">
        <v>35</v>
      </c>
      <c r="AX191" s="15" t="s">
        <v>77</v>
      </c>
      <c r="AY191" s="269" t="s">
        <v>156</v>
      </c>
    </row>
    <row r="192" s="13" customFormat="1">
      <c r="A192" s="13"/>
      <c r="B192" s="238"/>
      <c r="C192" s="239"/>
      <c r="D192" s="233" t="s">
        <v>170</v>
      </c>
      <c r="E192" s="240" t="s">
        <v>1</v>
      </c>
      <c r="F192" s="241" t="s">
        <v>221</v>
      </c>
      <c r="G192" s="239"/>
      <c r="H192" s="242">
        <v>4</v>
      </c>
      <c r="I192" s="243"/>
      <c r="J192" s="239"/>
      <c r="K192" s="239"/>
      <c r="L192" s="244"/>
      <c r="M192" s="245"/>
      <c r="N192" s="246"/>
      <c r="O192" s="246"/>
      <c r="P192" s="246"/>
      <c r="Q192" s="246"/>
      <c r="R192" s="246"/>
      <c r="S192" s="246"/>
      <c r="T192" s="24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8" t="s">
        <v>170</v>
      </c>
      <c r="AU192" s="248" t="s">
        <v>157</v>
      </c>
      <c r="AV192" s="13" t="s">
        <v>87</v>
      </c>
      <c r="AW192" s="13" t="s">
        <v>35</v>
      </c>
      <c r="AX192" s="13" t="s">
        <v>77</v>
      </c>
      <c r="AY192" s="248" t="s">
        <v>156</v>
      </c>
    </row>
    <row r="193" s="13" customFormat="1">
      <c r="A193" s="13"/>
      <c r="B193" s="238"/>
      <c r="C193" s="239"/>
      <c r="D193" s="233" t="s">
        <v>170</v>
      </c>
      <c r="E193" s="240" t="s">
        <v>1</v>
      </c>
      <c r="F193" s="241" t="s">
        <v>222</v>
      </c>
      <c r="G193" s="239"/>
      <c r="H193" s="242">
        <v>4</v>
      </c>
      <c r="I193" s="243"/>
      <c r="J193" s="239"/>
      <c r="K193" s="239"/>
      <c r="L193" s="244"/>
      <c r="M193" s="245"/>
      <c r="N193" s="246"/>
      <c r="O193" s="246"/>
      <c r="P193" s="246"/>
      <c r="Q193" s="246"/>
      <c r="R193" s="246"/>
      <c r="S193" s="246"/>
      <c r="T193" s="24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8" t="s">
        <v>170</v>
      </c>
      <c r="AU193" s="248" t="s">
        <v>157</v>
      </c>
      <c r="AV193" s="13" t="s">
        <v>87</v>
      </c>
      <c r="AW193" s="13" t="s">
        <v>35</v>
      </c>
      <c r="AX193" s="13" t="s">
        <v>77</v>
      </c>
      <c r="AY193" s="248" t="s">
        <v>156</v>
      </c>
    </row>
    <row r="194" s="13" customFormat="1">
      <c r="A194" s="13"/>
      <c r="B194" s="238"/>
      <c r="C194" s="239"/>
      <c r="D194" s="233" t="s">
        <v>170</v>
      </c>
      <c r="E194" s="240" t="s">
        <v>1</v>
      </c>
      <c r="F194" s="241" t="s">
        <v>223</v>
      </c>
      <c r="G194" s="239"/>
      <c r="H194" s="242">
        <v>4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8" t="s">
        <v>170</v>
      </c>
      <c r="AU194" s="248" t="s">
        <v>157</v>
      </c>
      <c r="AV194" s="13" t="s">
        <v>87</v>
      </c>
      <c r="AW194" s="13" t="s">
        <v>35</v>
      </c>
      <c r="AX194" s="13" t="s">
        <v>77</v>
      </c>
      <c r="AY194" s="248" t="s">
        <v>156</v>
      </c>
    </row>
    <row r="195" s="14" customFormat="1">
      <c r="A195" s="14"/>
      <c r="B195" s="249"/>
      <c r="C195" s="250"/>
      <c r="D195" s="233" t="s">
        <v>170</v>
      </c>
      <c r="E195" s="251" t="s">
        <v>1</v>
      </c>
      <c r="F195" s="252" t="s">
        <v>174</v>
      </c>
      <c r="G195" s="250"/>
      <c r="H195" s="253">
        <v>12</v>
      </c>
      <c r="I195" s="254"/>
      <c r="J195" s="250"/>
      <c r="K195" s="250"/>
      <c r="L195" s="255"/>
      <c r="M195" s="256"/>
      <c r="N195" s="257"/>
      <c r="O195" s="257"/>
      <c r="P195" s="257"/>
      <c r="Q195" s="257"/>
      <c r="R195" s="257"/>
      <c r="S195" s="257"/>
      <c r="T195" s="25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9" t="s">
        <v>170</v>
      </c>
      <c r="AU195" s="259" t="s">
        <v>157</v>
      </c>
      <c r="AV195" s="14" t="s">
        <v>166</v>
      </c>
      <c r="AW195" s="14" t="s">
        <v>35</v>
      </c>
      <c r="AX195" s="14" t="s">
        <v>85</v>
      </c>
      <c r="AY195" s="259" t="s">
        <v>156</v>
      </c>
    </row>
    <row r="196" s="12" customFormat="1" ht="22.8" customHeight="1">
      <c r="A196" s="12"/>
      <c r="B196" s="204"/>
      <c r="C196" s="205"/>
      <c r="D196" s="206" t="s">
        <v>76</v>
      </c>
      <c r="E196" s="218" t="s">
        <v>206</v>
      </c>
      <c r="F196" s="218" t="s">
        <v>224</v>
      </c>
      <c r="G196" s="205"/>
      <c r="H196" s="205"/>
      <c r="I196" s="208"/>
      <c r="J196" s="219">
        <f>BK196</f>
        <v>0</v>
      </c>
      <c r="K196" s="205"/>
      <c r="L196" s="210"/>
      <c r="M196" s="211"/>
      <c r="N196" s="212"/>
      <c r="O196" s="212"/>
      <c r="P196" s="213">
        <f>P197+P294+P361+P416</f>
        <v>0</v>
      </c>
      <c r="Q196" s="212"/>
      <c r="R196" s="213">
        <f>R197+R294+R361+R416</f>
        <v>25.50470121</v>
      </c>
      <c r="S196" s="212"/>
      <c r="T196" s="214">
        <f>T197+T294+T361+T416</f>
        <v>0.0011712000000000003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5" t="s">
        <v>85</v>
      </c>
      <c r="AT196" s="216" t="s">
        <v>76</v>
      </c>
      <c r="AU196" s="216" t="s">
        <v>85</v>
      </c>
      <c r="AY196" s="215" t="s">
        <v>156</v>
      </c>
      <c r="BK196" s="217">
        <f>BK197+BK294+BK361+BK416</f>
        <v>0</v>
      </c>
    </row>
    <row r="197" s="12" customFormat="1" ht="20.88" customHeight="1">
      <c r="A197" s="12"/>
      <c r="B197" s="204"/>
      <c r="C197" s="205"/>
      <c r="D197" s="206" t="s">
        <v>76</v>
      </c>
      <c r="E197" s="218" t="s">
        <v>225</v>
      </c>
      <c r="F197" s="218" t="s">
        <v>226</v>
      </c>
      <c r="G197" s="205"/>
      <c r="H197" s="205"/>
      <c r="I197" s="208"/>
      <c r="J197" s="219">
        <f>BK197</f>
        <v>0</v>
      </c>
      <c r="K197" s="205"/>
      <c r="L197" s="210"/>
      <c r="M197" s="211"/>
      <c r="N197" s="212"/>
      <c r="O197" s="212"/>
      <c r="P197" s="213">
        <f>SUM(P198:P293)</f>
        <v>0</v>
      </c>
      <c r="Q197" s="212"/>
      <c r="R197" s="213">
        <f>SUM(R198:R293)</f>
        <v>8.8663409100000017</v>
      </c>
      <c r="S197" s="212"/>
      <c r="T197" s="214">
        <f>SUM(T198:T293)</f>
        <v>0.00034560000000000005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5" t="s">
        <v>85</v>
      </c>
      <c r="AT197" s="216" t="s">
        <v>76</v>
      </c>
      <c r="AU197" s="216" t="s">
        <v>87</v>
      </c>
      <c r="AY197" s="215" t="s">
        <v>156</v>
      </c>
      <c r="BK197" s="217">
        <f>SUM(BK198:BK293)</f>
        <v>0</v>
      </c>
    </row>
    <row r="198" s="2" customFormat="1" ht="24.15" customHeight="1">
      <c r="A198" s="40"/>
      <c r="B198" s="41"/>
      <c r="C198" s="220" t="s">
        <v>227</v>
      </c>
      <c r="D198" s="220" t="s">
        <v>161</v>
      </c>
      <c r="E198" s="221" t="s">
        <v>228</v>
      </c>
      <c r="F198" s="222" t="s">
        <v>229</v>
      </c>
      <c r="G198" s="223" t="s">
        <v>177</v>
      </c>
      <c r="H198" s="224">
        <v>87.552000000000007</v>
      </c>
      <c r="I198" s="225"/>
      <c r="J198" s="226">
        <f>ROUND(I198*H198,2)</f>
        <v>0</v>
      </c>
      <c r="K198" s="222" t="s">
        <v>165</v>
      </c>
      <c r="L198" s="46"/>
      <c r="M198" s="227" t="s">
        <v>1</v>
      </c>
      <c r="N198" s="228" t="s">
        <v>42</v>
      </c>
      <c r="O198" s="93"/>
      <c r="P198" s="229">
        <f>O198*H198</f>
        <v>0</v>
      </c>
      <c r="Q198" s="229">
        <v>0.00020000000000000001</v>
      </c>
      <c r="R198" s="229">
        <f>Q198*H198</f>
        <v>0.017510400000000002</v>
      </c>
      <c r="S198" s="229">
        <v>0</v>
      </c>
      <c r="T198" s="230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31" t="s">
        <v>166</v>
      </c>
      <c r="AT198" s="231" t="s">
        <v>161</v>
      </c>
      <c r="AU198" s="231" t="s">
        <v>157</v>
      </c>
      <c r="AY198" s="19" t="s">
        <v>156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9" t="s">
        <v>85</v>
      </c>
      <c r="BK198" s="232">
        <f>ROUND(I198*H198,2)</f>
        <v>0</v>
      </c>
      <c r="BL198" s="19" t="s">
        <v>166</v>
      </c>
      <c r="BM198" s="231" t="s">
        <v>230</v>
      </c>
    </row>
    <row r="199" s="2" customFormat="1">
      <c r="A199" s="40"/>
      <c r="B199" s="41"/>
      <c r="C199" s="42"/>
      <c r="D199" s="233" t="s">
        <v>168</v>
      </c>
      <c r="E199" s="42"/>
      <c r="F199" s="234" t="s">
        <v>231</v>
      </c>
      <c r="G199" s="42"/>
      <c r="H199" s="42"/>
      <c r="I199" s="235"/>
      <c r="J199" s="42"/>
      <c r="K199" s="42"/>
      <c r="L199" s="46"/>
      <c r="M199" s="236"/>
      <c r="N199" s="237"/>
      <c r="O199" s="93"/>
      <c r="P199" s="93"/>
      <c r="Q199" s="93"/>
      <c r="R199" s="93"/>
      <c r="S199" s="93"/>
      <c r="T199" s="94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168</v>
      </c>
      <c r="AU199" s="19" t="s">
        <v>157</v>
      </c>
    </row>
    <row r="200" s="13" customFormat="1">
      <c r="A200" s="13"/>
      <c r="B200" s="238"/>
      <c r="C200" s="239"/>
      <c r="D200" s="233" t="s">
        <v>170</v>
      </c>
      <c r="E200" s="240" t="s">
        <v>1</v>
      </c>
      <c r="F200" s="241" t="s">
        <v>180</v>
      </c>
      <c r="G200" s="239"/>
      <c r="H200" s="242">
        <v>14.592000000000001</v>
      </c>
      <c r="I200" s="243"/>
      <c r="J200" s="239"/>
      <c r="K200" s="239"/>
      <c r="L200" s="244"/>
      <c r="M200" s="245"/>
      <c r="N200" s="246"/>
      <c r="O200" s="246"/>
      <c r="P200" s="246"/>
      <c r="Q200" s="246"/>
      <c r="R200" s="246"/>
      <c r="S200" s="246"/>
      <c r="T200" s="24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8" t="s">
        <v>170</v>
      </c>
      <c r="AU200" s="248" t="s">
        <v>157</v>
      </c>
      <c r="AV200" s="13" t="s">
        <v>87</v>
      </c>
      <c r="AW200" s="13" t="s">
        <v>35</v>
      </c>
      <c r="AX200" s="13" t="s">
        <v>77</v>
      </c>
      <c r="AY200" s="248" t="s">
        <v>156</v>
      </c>
    </row>
    <row r="201" s="13" customFormat="1">
      <c r="A201" s="13"/>
      <c r="B201" s="238"/>
      <c r="C201" s="239"/>
      <c r="D201" s="233" t="s">
        <v>170</v>
      </c>
      <c r="E201" s="240" t="s">
        <v>1</v>
      </c>
      <c r="F201" s="241" t="s">
        <v>181</v>
      </c>
      <c r="G201" s="239"/>
      <c r="H201" s="242">
        <v>14.592000000000001</v>
      </c>
      <c r="I201" s="243"/>
      <c r="J201" s="239"/>
      <c r="K201" s="239"/>
      <c r="L201" s="244"/>
      <c r="M201" s="245"/>
      <c r="N201" s="246"/>
      <c r="O201" s="246"/>
      <c r="P201" s="246"/>
      <c r="Q201" s="246"/>
      <c r="R201" s="246"/>
      <c r="S201" s="246"/>
      <c r="T201" s="24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8" t="s">
        <v>170</v>
      </c>
      <c r="AU201" s="248" t="s">
        <v>157</v>
      </c>
      <c r="AV201" s="13" t="s">
        <v>87</v>
      </c>
      <c r="AW201" s="13" t="s">
        <v>35</v>
      </c>
      <c r="AX201" s="13" t="s">
        <v>77</v>
      </c>
      <c r="AY201" s="248" t="s">
        <v>156</v>
      </c>
    </row>
    <row r="202" s="13" customFormat="1">
      <c r="A202" s="13"/>
      <c r="B202" s="238"/>
      <c r="C202" s="239"/>
      <c r="D202" s="233" t="s">
        <v>170</v>
      </c>
      <c r="E202" s="240" t="s">
        <v>1</v>
      </c>
      <c r="F202" s="241" t="s">
        <v>182</v>
      </c>
      <c r="G202" s="239"/>
      <c r="H202" s="242">
        <v>14.592000000000001</v>
      </c>
      <c r="I202" s="243"/>
      <c r="J202" s="239"/>
      <c r="K202" s="239"/>
      <c r="L202" s="244"/>
      <c r="M202" s="245"/>
      <c r="N202" s="246"/>
      <c r="O202" s="246"/>
      <c r="P202" s="246"/>
      <c r="Q202" s="246"/>
      <c r="R202" s="246"/>
      <c r="S202" s="246"/>
      <c r="T202" s="24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8" t="s">
        <v>170</v>
      </c>
      <c r="AU202" s="248" t="s">
        <v>157</v>
      </c>
      <c r="AV202" s="13" t="s">
        <v>87</v>
      </c>
      <c r="AW202" s="13" t="s">
        <v>35</v>
      </c>
      <c r="AX202" s="13" t="s">
        <v>77</v>
      </c>
      <c r="AY202" s="248" t="s">
        <v>156</v>
      </c>
    </row>
    <row r="203" s="14" customFormat="1">
      <c r="A203" s="14"/>
      <c r="B203" s="249"/>
      <c r="C203" s="250"/>
      <c r="D203" s="233" t="s">
        <v>170</v>
      </c>
      <c r="E203" s="251" t="s">
        <v>1</v>
      </c>
      <c r="F203" s="252" t="s">
        <v>174</v>
      </c>
      <c r="G203" s="250"/>
      <c r="H203" s="253">
        <v>43.776000000000003</v>
      </c>
      <c r="I203" s="254"/>
      <c r="J203" s="250"/>
      <c r="K203" s="250"/>
      <c r="L203" s="255"/>
      <c r="M203" s="256"/>
      <c r="N203" s="257"/>
      <c r="O203" s="257"/>
      <c r="P203" s="257"/>
      <c r="Q203" s="257"/>
      <c r="R203" s="257"/>
      <c r="S203" s="257"/>
      <c r="T203" s="25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9" t="s">
        <v>170</v>
      </c>
      <c r="AU203" s="259" t="s">
        <v>157</v>
      </c>
      <c r="AV203" s="14" t="s">
        <v>166</v>
      </c>
      <c r="AW203" s="14" t="s">
        <v>35</v>
      </c>
      <c r="AX203" s="14" t="s">
        <v>85</v>
      </c>
      <c r="AY203" s="259" t="s">
        <v>156</v>
      </c>
    </row>
    <row r="204" s="13" customFormat="1">
      <c r="A204" s="13"/>
      <c r="B204" s="238"/>
      <c r="C204" s="239"/>
      <c r="D204" s="233" t="s">
        <v>170</v>
      </c>
      <c r="E204" s="239"/>
      <c r="F204" s="241" t="s">
        <v>232</v>
      </c>
      <c r="G204" s="239"/>
      <c r="H204" s="242">
        <v>87.552000000000007</v>
      </c>
      <c r="I204" s="243"/>
      <c r="J204" s="239"/>
      <c r="K204" s="239"/>
      <c r="L204" s="244"/>
      <c r="M204" s="245"/>
      <c r="N204" s="246"/>
      <c r="O204" s="246"/>
      <c r="P204" s="246"/>
      <c r="Q204" s="246"/>
      <c r="R204" s="246"/>
      <c r="S204" s="246"/>
      <c r="T204" s="24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8" t="s">
        <v>170</v>
      </c>
      <c r="AU204" s="248" t="s">
        <v>157</v>
      </c>
      <c r="AV204" s="13" t="s">
        <v>87</v>
      </c>
      <c r="AW204" s="13" t="s">
        <v>4</v>
      </c>
      <c r="AX204" s="13" t="s">
        <v>85</v>
      </c>
      <c r="AY204" s="248" t="s">
        <v>156</v>
      </c>
    </row>
    <row r="205" s="2" customFormat="1" ht="24.15" customHeight="1">
      <c r="A205" s="40"/>
      <c r="B205" s="41"/>
      <c r="C205" s="220" t="s">
        <v>233</v>
      </c>
      <c r="D205" s="220" t="s">
        <v>161</v>
      </c>
      <c r="E205" s="221" t="s">
        <v>234</v>
      </c>
      <c r="F205" s="222" t="s">
        <v>235</v>
      </c>
      <c r="G205" s="223" t="s">
        <v>177</v>
      </c>
      <c r="H205" s="224">
        <v>148.63499999999999</v>
      </c>
      <c r="I205" s="225"/>
      <c r="J205" s="226">
        <f>ROUND(I205*H205,2)</f>
        <v>0</v>
      </c>
      <c r="K205" s="222" t="s">
        <v>165</v>
      </c>
      <c r="L205" s="46"/>
      <c r="M205" s="227" t="s">
        <v>1</v>
      </c>
      <c r="N205" s="228" t="s">
        <v>42</v>
      </c>
      <c r="O205" s="93"/>
      <c r="P205" s="229">
        <f>O205*H205</f>
        <v>0</v>
      </c>
      <c r="Q205" s="229">
        <v>0.0073499999999999998</v>
      </c>
      <c r="R205" s="229">
        <f>Q205*H205</f>
        <v>1.0924672499999999</v>
      </c>
      <c r="S205" s="229">
        <v>0</v>
      </c>
      <c r="T205" s="230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31" t="s">
        <v>166</v>
      </c>
      <c r="AT205" s="231" t="s">
        <v>161</v>
      </c>
      <c r="AU205" s="231" t="s">
        <v>157</v>
      </c>
      <c r="AY205" s="19" t="s">
        <v>156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9" t="s">
        <v>85</v>
      </c>
      <c r="BK205" s="232">
        <f>ROUND(I205*H205,2)</f>
        <v>0</v>
      </c>
      <c r="BL205" s="19" t="s">
        <v>166</v>
      </c>
      <c r="BM205" s="231" t="s">
        <v>236</v>
      </c>
    </row>
    <row r="206" s="2" customFormat="1">
      <c r="A206" s="40"/>
      <c r="B206" s="41"/>
      <c r="C206" s="42"/>
      <c r="D206" s="233" t="s">
        <v>168</v>
      </c>
      <c r="E206" s="42"/>
      <c r="F206" s="234" t="s">
        <v>237</v>
      </c>
      <c r="G206" s="42"/>
      <c r="H206" s="42"/>
      <c r="I206" s="235"/>
      <c r="J206" s="42"/>
      <c r="K206" s="42"/>
      <c r="L206" s="46"/>
      <c r="M206" s="236"/>
      <c r="N206" s="237"/>
      <c r="O206" s="93"/>
      <c r="P206" s="93"/>
      <c r="Q206" s="93"/>
      <c r="R206" s="93"/>
      <c r="S206" s="93"/>
      <c r="T206" s="94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168</v>
      </c>
      <c r="AU206" s="19" t="s">
        <v>157</v>
      </c>
    </row>
    <row r="207" s="15" customFormat="1">
      <c r="A207" s="15"/>
      <c r="B207" s="260"/>
      <c r="C207" s="261"/>
      <c r="D207" s="233" t="s">
        <v>170</v>
      </c>
      <c r="E207" s="262" t="s">
        <v>1</v>
      </c>
      <c r="F207" s="263" t="s">
        <v>238</v>
      </c>
      <c r="G207" s="261"/>
      <c r="H207" s="262" t="s">
        <v>1</v>
      </c>
      <c r="I207" s="264"/>
      <c r="J207" s="261"/>
      <c r="K207" s="261"/>
      <c r="L207" s="265"/>
      <c r="M207" s="266"/>
      <c r="N207" s="267"/>
      <c r="O207" s="267"/>
      <c r="P207" s="267"/>
      <c r="Q207" s="267"/>
      <c r="R207" s="267"/>
      <c r="S207" s="267"/>
      <c r="T207" s="268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9" t="s">
        <v>170</v>
      </c>
      <c r="AU207" s="269" t="s">
        <v>157</v>
      </c>
      <c r="AV207" s="15" t="s">
        <v>85</v>
      </c>
      <c r="AW207" s="15" t="s">
        <v>35</v>
      </c>
      <c r="AX207" s="15" t="s">
        <v>77</v>
      </c>
      <c r="AY207" s="269" t="s">
        <v>156</v>
      </c>
    </row>
    <row r="208" s="13" customFormat="1">
      <c r="A208" s="13"/>
      <c r="B208" s="238"/>
      <c r="C208" s="239"/>
      <c r="D208" s="233" t="s">
        <v>170</v>
      </c>
      <c r="E208" s="240" t="s">
        <v>1</v>
      </c>
      <c r="F208" s="241" t="s">
        <v>239</v>
      </c>
      <c r="G208" s="239"/>
      <c r="H208" s="242">
        <v>49.545000000000002</v>
      </c>
      <c r="I208" s="243"/>
      <c r="J208" s="239"/>
      <c r="K208" s="239"/>
      <c r="L208" s="244"/>
      <c r="M208" s="245"/>
      <c r="N208" s="246"/>
      <c r="O208" s="246"/>
      <c r="P208" s="246"/>
      <c r="Q208" s="246"/>
      <c r="R208" s="246"/>
      <c r="S208" s="246"/>
      <c r="T208" s="24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8" t="s">
        <v>170</v>
      </c>
      <c r="AU208" s="248" t="s">
        <v>157</v>
      </c>
      <c r="AV208" s="13" t="s">
        <v>87</v>
      </c>
      <c r="AW208" s="13" t="s">
        <v>35</v>
      </c>
      <c r="AX208" s="13" t="s">
        <v>77</v>
      </c>
      <c r="AY208" s="248" t="s">
        <v>156</v>
      </c>
    </row>
    <row r="209" s="13" customFormat="1">
      <c r="A209" s="13"/>
      <c r="B209" s="238"/>
      <c r="C209" s="239"/>
      <c r="D209" s="233" t="s">
        <v>170</v>
      </c>
      <c r="E209" s="240" t="s">
        <v>1</v>
      </c>
      <c r="F209" s="241" t="s">
        <v>240</v>
      </c>
      <c r="G209" s="239"/>
      <c r="H209" s="242">
        <v>49.545000000000002</v>
      </c>
      <c r="I209" s="243"/>
      <c r="J209" s="239"/>
      <c r="K209" s="239"/>
      <c r="L209" s="244"/>
      <c r="M209" s="245"/>
      <c r="N209" s="246"/>
      <c r="O209" s="246"/>
      <c r="P209" s="246"/>
      <c r="Q209" s="246"/>
      <c r="R209" s="246"/>
      <c r="S209" s="246"/>
      <c r="T209" s="24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8" t="s">
        <v>170</v>
      </c>
      <c r="AU209" s="248" t="s">
        <v>157</v>
      </c>
      <c r="AV209" s="13" t="s">
        <v>87</v>
      </c>
      <c r="AW209" s="13" t="s">
        <v>35</v>
      </c>
      <c r="AX209" s="13" t="s">
        <v>77</v>
      </c>
      <c r="AY209" s="248" t="s">
        <v>156</v>
      </c>
    </row>
    <row r="210" s="13" customFormat="1">
      <c r="A210" s="13"/>
      <c r="B210" s="238"/>
      <c r="C210" s="239"/>
      <c r="D210" s="233" t="s">
        <v>170</v>
      </c>
      <c r="E210" s="240" t="s">
        <v>1</v>
      </c>
      <c r="F210" s="241" t="s">
        <v>241</v>
      </c>
      <c r="G210" s="239"/>
      <c r="H210" s="242">
        <v>49.545000000000002</v>
      </c>
      <c r="I210" s="243"/>
      <c r="J210" s="239"/>
      <c r="K210" s="239"/>
      <c r="L210" s="244"/>
      <c r="M210" s="245"/>
      <c r="N210" s="246"/>
      <c r="O210" s="246"/>
      <c r="P210" s="246"/>
      <c r="Q210" s="246"/>
      <c r="R210" s="246"/>
      <c r="S210" s="246"/>
      <c r="T210" s="24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8" t="s">
        <v>170</v>
      </c>
      <c r="AU210" s="248" t="s">
        <v>157</v>
      </c>
      <c r="AV210" s="13" t="s">
        <v>87</v>
      </c>
      <c r="AW210" s="13" t="s">
        <v>35</v>
      </c>
      <c r="AX210" s="13" t="s">
        <v>77</v>
      </c>
      <c r="AY210" s="248" t="s">
        <v>156</v>
      </c>
    </row>
    <row r="211" s="14" customFormat="1">
      <c r="A211" s="14"/>
      <c r="B211" s="249"/>
      <c r="C211" s="250"/>
      <c r="D211" s="233" t="s">
        <v>170</v>
      </c>
      <c r="E211" s="251" t="s">
        <v>1</v>
      </c>
      <c r="F211" s="252" t="s">
        <v>174</v>
      </c>
      <c r="G211" s="250"/>
      <c r="H211" s="253">
        <v>148.63499999999999</v>
      </c>
      <c r="I211" s="254"/>
      <c r="J211" s="250"/>
      <c r="K211" s="250"/>
      <c r="L211" s="255"/>
      <c r="M211" s="256"/>
      <c r="N211" s="257"/>
      <c r="O211" s="257"/>
      <c r="P211" s="257"/>
      <c r="Q211" s="257"/>
      <c r="R211" s="257"/>
      <c r="S211" s="257"/>
      <c r="T211" s="25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9" t="s">
        <v>170</v>
      </c>
      <c r="AU211" s="259" t="s">
        <v>157</v>
      </c>
      <c r="AV211" s="14" t="s">
        <v>166</v>
      </c>
      <c r="AW211" s="14" t="s">
        <v>35</v>
      </c>
      <c r="AX211" s="14" t="s">
        <v>85</v>
      </c>
      <c r="AY211" s="259" t="s">
        <v>156</v>
      </c>
    </row>
    <row r="212" s="2" customFormat="1" ht="24.15" customHeight="1">
      <c r="A212" s="40"/>
      <c r="B212" s="41"/>
      <c r="C212" s="220" t="s">
        <v>242</v>
      </c>
      <c r="D212" s="220" t="s">
        <v>161</v>
      </c>
      <c r="E212" s="221" t="s">
        <v>243</v>
      </c>
      <c r="F212" s="222" t="s">
        <v>244</v>
      </c>
      <c r="G212" s="223" t="s">
        <v>177</v>
      </c>
      <c r="H212" s="224">
        <v>148.63499999999999</v>
      </c>
      <c r="I212" s="225"/>
      <c r="J212" s="226">
        <f>ROUND(I212*H212,2)</f>
        <v>0</v>
      </c>
      <c r="K212" s="222" t="s">
        <v>165</v>
      </c>
      <c r="L212" s="46"/>
      <c r="M212" s="227" t="s">
        <v>1</v>
      </c>
      <c r="N212" s="228" t="s">
        <v>42</v>
      </c>
      <c r="O212" s="93"/>
      <c r="P212" s="229">
        <f>O212*H212</f>
        <v>0</v>
      </c>
      <c r="Q212" s="229">
        <v>0.020480000000000002</v>
      </c>
      <c r="R212" s="229">
        <f>Q212*H212</f>
        <v>3.0440448</v>
      </c>
      <c r="S212" s="229">
        <v>0</v>
      </c>
      <c r="T212" s="230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31" t="s">
        <v>166</v>
      </c>
      <c r="AT212" s="231" t="s">
        <v>161</v>
      </c>
      <c r="AU212" s="231" t="s">
        <v>157</v>
      </c>
      <c r="AY212" s="19" t="s">
        <v>156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9" t="s">
        <v>85</v>
      </c>
      <c r="BK212" s="232">
        <f>ROUND(I212*H212,2)</f>
        <v>0</v>
      </c>
      <c r="BL212" s="19" t="s">
        <v>166</v>
      </c>
      <c r="BM212" s="231" t="s">
        <v>245</v>
      </c>
    </row>
    <row r="213" s="2" customFormat="1">
      <c r="A213" s="40"/>
      <c r="B213" s="41"/>
      <c r="C213" s="42"/>
      <c r="D213" s="233" t="s">
        <v>168</v>
      </c>
      <c r="E213" s="42"/>
      <c r="F213" s="234" t="s">
        <v>246</v>
      </c>
      <c r="G213" s="42"/>
      <c r="H213" s="42"/>
      <c r="I213" s="235"/>
      <c r="J213" s="42"/>
      <c r="K213" s="42"/>
      <c r="L213" s="46"/>
      <c r="M213" s="236"/>
      <c r="N213" s="237"/>
      <c r="O213" s="93"/>
      <c r="P213" s="93"/>
      <c r="Q213" s="93"/>
      <c r="R213" s="93"/>
      <c r="S213" s="93"/>
      <c r="T213" s="94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168</v>
      </c>
      <c r="AU213" s="19" t="s">
        <v>157</v>
      </c>
    </row>
    <row r="214" s="15" customFormat="1">
      <c r="A214" s="15"/>
      <c r="B214" s="260"/>
      <c r="C214" s="261"/>
      <c r="D214" s="233" t="s">
        <v>170</v>
      </c>
      <c r="E214" s="262" t="s">
        <v>1</v>
      </c>
      <c r="F214" s="263" t="s">
        <v>238</v>
      </c>
      <c r="G214" s="261"/>
      <c r="H214" s="262" t="s">
        <v>1</v>
      </c>
      <c r="I214" s="264"/>
      <c r="J214" s="261"/>
      <c r="K214" s="261"/>
      <c r="L214" s="265"/>
      <c r="M214" s="266"/>
      <c r="N214" s="267"/>
      <c r="O214" s="267"/>
      <c r="P214" s="267"/>
      <c r="Q214" s="267"/>
      <c r="R214" s="267"/>
      <c r="S214" s="267"/>
      <c r="T214" s="268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9" t="s">
        <v>170</v>
      </c>
      <c r="AU214" s="269" t="s">
        <v>157</v>
      </c>
      <c r="AV214" s="15" t="s">
        <v>85</v>
      </c>
      <c r="AW214" s="15" t="s">
        <v>35</v>
      </c>
      <c r="AX214" s="15" t="s">
        <v>77</v>
      </c>
      <c r="AY214" s="269" t="s">
        <v>156</v>
      </c>
    </row>
    <row r="215" s="13" customFormat="1">
      <c r="A215" s="13"/>
      <c r="B215" s="238"/>
      <c r="C215" s="239"/>
      <c r="D215" s="233" t="s">
        <v>170</v>
      </c>
      <c r="E215" s="240" t="s">
        <v>1</v>
      </c>
      <c r="F215" s="241" t="s">
        <v>239</v>
      </c>
      <c r="G215" s="239"/>
      <c r="H215" s="242">
        <v>49.545000000000002</v>
      </c>
      <c r="I215" s="243"/>
      <c r="J215" s="239"/>
      <c r="K215" s="239"/>
      <c r="L215" s="244"/>
      <c r="M215" s="245"/>
      <c r="N215" s="246"/>
      <c r="O215" s="246"/>
      <c r="P215" s="246"/>
      <c r="Q215" s="246"/>
      <c r="R215" s="246"/>
      <c r="S215" s="246"/>
      <c r="T215" s="24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8" t="s">
        <v>170</v>
      </c>
      <c r="AU215" s="248" t="s">
        <v>157</v>
      </c>
      <c r="AV215" s="13" t="s">
        <v>87</v>
      </c>
      <c r="AW215" s="13" t="s">
        <v>35</v>
      </c>
      <c r="AX215" s="13" t="s">
        <v>77</v>
      </c>
      <c r="AY215" s="248" t="s">
        <v>156</v>
      </c>
    </row>
    <row r="216" s="13" customFormat="1">
      <c r="A216" s="13"/>
      <c r="B216" s="238"/>
      <c r="C216" s="239"/>
      <c r="D216" s="233" t="s">
        <v>170</v>
      </c>
      <c r="E216" s="240" t="s">
        <v>1</v>
      </c>
      <c r="F216" s="241" t="s">
        <v>240</v>
      </c>
      <c r="G216" s="239"/>
      <c r="H216" s="242">
        <v>49.545000000000002</v>
      </c>
      <c r="I216" s="243"/>
      <c r="J216" s="239"/>
      <c r="K216" s="239"/>
      <c r="L216" s="244"/>
      <c r="M216" s="245"/>
      <c r="N216" s="246"/>
      <c r="O216" s="246"/>
      <c r="P216" s="246"/>
      <c r="Q216" s="246"/>
      <c r="R216" s="246"/>
      <c r="S216" s="246"/>
      <c r="T216" s="24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8" t="s">
        <v>170</v>
      </c>
      <c r="AU216" s="248" t="s">
        <v>157</v>
      </c>
      <c r="AV216" s="13" t="s">
        <v>87</v>
      </c>
      <c r="AW216" s="13" t="s">
        <v>35</v>
      </c>
      <c r="AX216" s="13" t="s">
        <v>77</v>
      </c>
      <c r="AY216" s="248" t="s">
        <v>156</v>
      </c>
    </row>
    <row r="217" s="13" customFormat="1">
      <c r="A217" s="13"/>
      <c r="B217" s="238"/>
      <c r="C217" s="239"/>
      <c r="D217" s="233" t="s">
        <v>170</v>
      </c>
      <c r="E217" s="240" t="s">
        <v>1</v>
      </c>
      <c r="F217" s="241" t="s">
        <v>241</v>
      </c>
      <c r="G217" s="239"/>
      <c r="H217" s="242">
        <v>49.545000000000002</v>
      </c>
      <c r="I217" s="243"/>
      <c r="J217" s="239"/>
      <c r="K217" s="239"/>
      <c r="L217" s="244"/>
      <c r="M217" s="245"/>
      <c r="N217" s="246"/>
      <c r="O217" s="246"/>
      <c r="P217" s="246"/>
      <c r="Q217" s="246"/>
      <c r="R217" s="246"/>
      <c r="S217" s="246"/>
      <c r="T217" s="24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8" t="s">
        <v>170</v>
      </c>
      <c r="AU217" s="248" t="s">
        <v>157</v>
      </c>
      <c r="AV217" s="13" t="s">
        <v>87</v>
      </c>
      <c r="AW217" s="13" t="s">
        <v>35</v>
      </c>
      <c r="AX217" s="13" t="s">
        <v>77</v>
      </c>
      <c r="AY217" s="248" t="s">
        <v>156</v>
      </c>
    </row>
    <row r="218" s="14" customFormat="1">
      <c r="A218" s="14"/>
      <c r="B218" s="249"/>
      <c r="C218" s="250"/>
      <c r="D218" s="233" t="s">
        <v>170</v>
      </c>
      <c r="E218" s="251" t="s">
        <v>1</v>
      </c>
      <c r="F218" s="252" t="s">
        <v>174</v>
      </c>
      <c r="G218" s="250"/>
      <c r="H218" s="253">
        <v>148.63499999999999</v>
      </c>
      <c r="I218" s="254"/>
      <c r="J218" s="250"/>
      <c r="K218" s="250"/>
      <c r="L218" s="255"/>
      <c r="M218" s="256"/>
      <c r="N218" s="257"/>
      <c r="O218" s="257"/>
      <c r="P218" s="257"/>
      <c r="Q218" s="257"/>
      <c r="R218" s="257"/>
      <c r="S218" s="257"/>
      <c r="T218" s="25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9" t="s">
        <v>170</v>
      </c>
      <c r="AU218" s="259" t="s">
        <v>157</v>
      </c>
      <c r="AV218" s="14" t="s">
        <v>166</v>
      </c>
      <c r="AW218" s="14" t="s">
        <v>35</v>
      </c>
      <c r="AX218" s="14" t="s">
        <v>85</v>
      </c>
      <c r="AY218" s="259" t="s">
        <v>156</v>
      </c>
    </row>
    <row r="219" s="2" customFormat="1" ht="24.15" customHeight="1">
      <c r="A219" s="40"/>
      <c r="B219" s="41"/>
      <c r="C219" s="220" t="s">
        <v>247</v>
      </c>
      <c r="D219" s="220" t="s">
        <v>161</v>
      </c>
      <c r="E219" s="221" t="s">
        <v>248</v>
      </c>
      <c r="F219" s="222" t="s">
        <v>249</v>
      </c>
      <c r="G219" s="223" t="s">
        <v>177</v>
      </c>
      <c r="H219" s="224">
        <v>43.776000000000003</v>
      </c>
      <c r="I219" s="225"/>
      <c r="J219" s="226">
        <f>ROUND(I219*H219,2)</f>
        <v>0</v>
      </c>
      <c r="K219" s="222" t="s">
        <v>1</v>
      </c>
      <c r="L219" s="46"/>
      <c r="M219" s="227" t="s">
        <v>1</v>
      </c>
      <c r="N219" s="228" t="s">
        <v>42</v>
      </c>
      <c r="O219" s="93"/>
      <c r="P219" s="229">
        <f>O219*H219</f>
        <v>0</v>
      </c>
      <c r="Q219" s="229">
        <v>0.0054599999999999996</v>
      </c>
      <c r="R219" s="229">
        <f>Q219*H219</f>
        <v>0.23901696</v>
      </c>
      <c r="S219" s="229">
        <v>0</v>
      </c>
      <c r="T219" s="230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31" t="s">
        <v>166</v>
      </c>
      <c r="AT219" s="231" t="s">
        <v>161</v>
      </c>
      <c r="AU219" s="231" t="s">
        <v>157</v>
      </c>
      <c r="AY219" s="19" t="s">
        <v>156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9" t="s">
        <v>85</v>
      </c>
      <c r="BK219" s="232">
        <f>ROUND(I219*H219,2)</f>
        <v>0</v>
      </c>
      <c r="BL219" s="19" t="s">
        <v>166</v>
      </c>
      <c r="BM219" s="231" t="s">
        <v>250</v>
      </c>
    </row>
    <row r="220" s="2" customFormat="1">
      <c r="A220" s="40"/>
      <c r="B220" s="41"/>
      <c r="C220" s="42"/>
      <c r="D220" s="233" t="s">
        <v>168</v>
      </c>
      <c r="E220" s="42"/>
      <c r="F220" s="234" t="s">
        <v>251</v>
      </c>
      <c r="G220" s="42"/>
      <c r="H220" s="42"/>
      <c r="I220" s="235"/>
      <c r="J220" s="42"/>
      <c r="K220" s="42"/>
      <c r="L220" s="46"/>
      <c r="M220" s="236"/>
      <c r="N220" s="237"/>
      <c r="O220" s="93"/>
      <c r="P220" s="93"/>
      <c r="Q220" s="93"/>
      <c r="R220" s="93"/>
      <c r="S220" s="93"/>
      <c r="T220" s="94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168</v>
      </c>
      <c r="AU220" s="19" t="s">
        <v>157</v>
      </c>
    </row>
    <row r="221" s="13" customFormat="1">
      <c r="A221" s="13"/>
      <c r="B221" s="238"/>
      <c r="C221" s="239"/>
      <c r="D221" s="233" t="s">
        <v>170</v>
      </c>
      <c r="E221" s="240" t="s">
        <v>1</v>
      </c>
      <c r="F221" s="241" t="s">
        <v>180</v>
      </c>
      <c r="G221" s="239"/>
      <c r="H221" s="242">
        <v>14.592000000000001</v>
      </c>
      <c r="I221" s="243"/>
      <c r="J221" s="239"/>
      <c r="K221" s="239"/>
      <c r="L221" s="244"/>
      <c r="M221" s="245"/>
      <c r="N221" s="246"/>
      <c r="O221" s="246"/>
      <c r="P221" s="246"/>
      <c r="Q221" s="246"/>
      <c r="R221" s="246"/>
      <c r="S221" s="246"/>
      <c r="T221" s="24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8" t="s">
        <v>170</v>
      </c>
      <c r="AU221" s="248" t="s">
        <v>157</v>
      </c>
      <c r="AV221" s="13" t="s">
        <v>87</v>
      </c>
      <c r="AW221" s="13" t="s">
        <v>35</v>
      </c>
      <c r="AX221" s="13" t="s">
        <v>77</v>
      </c>
      <c r="AY221" s="248" t="s">
        <v>156</v>
      </c>
    </row>
    <row r="222" s="13" customFormat="1">
      <c r="A222" s="13"/>
      <c r="B222" s="238"/>
      <c r="C222" s="239"/>
      <c r="D222" s="233" t="s">
        <v>170</v>
      </c>
      <c r="E222" s="240" t="s">
        <v>1</v>
      </c>
      <c r="F222" s="241" t="s">
        <v>181</v>
      </c>
      <c r="G222" s="239"/>
      <c r="H222" s="242">
        <v>14.592000000000001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8" t="s">
        <v>170</v>
      </c>
      <c r="AU222" s="248" t="s">
        <v>157</v>
      </c>
      <c r="AV222" s="13" t="s">
        <v>87</v>
      </c>
      <c r="AW222" s="13" t="s">
        <v>35</v>
      </c>
      <c r="AX222" s="13" t="s">
        <v>77</v>
      </c>
      <c r="AY222" s="248" t="s">
        <v>156</v>
      </c>
    </row>
    <row r="223" s="13" customFormat="1">
      <c r="A223" s="13"/>
      <c r="B223" s="238"/>
      <c r="C223" s="239"/>
      <c r="D223" s="233" t="s">
        <v>170</v>
      </c>
      <c r="E223" s="240" t="s">
        <v>1</v>
      </c>
      <c r="F223" s="241" t="s">
        <v>182</v>
      </c>
      <c r="G223" s="239"/>
      <c r="H223" s="242">
        <v>14.592000000000001</v>
      </c>
      <c r="I223" s="243"/>
      <c r="J223" s="239"/>
      <c r="K223" s="239"/>
      <c r="L223" s="244"/>
      <c r="M223" s="245"/>
      <c r="N223" s="246"/>
      <c r="O223" s="246"/>
      <c r="P223" s="246"/>
      <c r="Q223" s="246"/>
      <c r="R223" s="246"/>
      <c r="S223" s="246"/>
      <c r="T223" s="24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8" t="s">
        <v>170</v>
      </c>
      <c r="AU223" s="248" t="s">
        <v>157</v>
      </c>
      <c r="AV223" s="13" t="s">
        <v>87</v>
      </c>
      <c r="AW223" s="13" t="s">
        <v>35</v>
      </c>
      <c r="AX223" s="13" t="s">
        <v>77</v>
      </c>
      <c r="AY223" s="248" t="s">
        <v>156</v>
      </c>
    </row>
    <row r="224" s="14" customFormat="1">
      <c r="A224" s="14"/>
      <c r="B224" s="249"/>
      <c r="C224" s="250"/>
      <c r="D224" s="233" t="s">
        <v>170</v>
      </c>
      <c r="E224" s="251" t="s">
        <v>1</v>
      </c>
      <c r="F224" s="252" t="s">
        <v>174</v>
      </c>
      <c r="G224" s="250"/>
      <c r="H224" s="253">
        <v>43.776000000000003</v>
      </c>
      <c r="I224" s="254"/>
      <c r="J224" s="250"/>
      <c r="K224" s="250"/>
      <c r="L224" s="255"/>
      <c r="M224" s="256"/>
      <c r="N224" s="257"/>
      <c r="O224" s="257"/>
      <c r="P224" s="257"/>
      <c r="Q224" s="257"/>
      <c r="R224" s="257"/>
      <c r="S224" s="257"/>
      <c r="T224" s="25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9" t="s">
        <v>170</v>
      </c>
      <c r="AU224" s="259" t="s">
        <v>157</v>
      </c>
      <c r="AV224" s="14" t="s">
        <v>166</v>
      </c>
      <c r="AW224" s="14" t="s">
        <v>35</v>
      </c>
      <c r="AX224" s="14" t="s">
        <v>85</v>
      </c>
      <c r="AY224" s="259" t="s">
        <v>156</v>
      </c>
    </row>
    <row r="225" s="2" customFormat="1" ht="24.15" customHeight="1">
      <c r="A225" s="40"/>
      <c r="B225" s="41"/>
      <c r="C225" s="220" t="s">
        <v>8</v>
      </c>
      <c r="D225" s="220" t="s">
        <v>161</v>
      </c>
      <c r="E225" s="221" t="s">
        <v>252</v>
      </c>
      <c r="F225" s="222" t="s">
        <v>253</v>
      </c>
      <c r="G225" s="223" t="s">
        <v>177</v>
      </c>
      <c r="H225" s="224">
        <v>43.776000000000003</v>
      </c>
      <c r="I225" s="225"/>
      <c r="J225" s="226">
        <f>ROUND(I225*H225,2)</f>
        <v>0</v>
      </c>
      <c r="K225" s="222" t="s">
        <v>1</v>
      </c>
      <c r="L225" s="46"/>
      <c r="M225" s="227" t="s">
        <v>1</v>
      </c>
      <c r="N225" s="228" t="s">
        <v>42</v>
      </c>
      <c r="O225" s="93"/>
      <c r="P225" s="229">
        <f>O225*H225</f>
        <v>0</v>
      </c>
      <c r="Q225" s="229">
        <v>0.0020999999999999999</v>
      </c>
      <c r="R225" s="229">
        <f>Q225*H225</f>
        <v>0.0919296</v>
      </c>
      <c r="S225" s="229">
        <v>0</v>
      </c>
      <c r="T225" s="230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31" t="s">
        <v>166</v>
      </c>
      <c r="AT225" s="231" t="s">
        <v>161</v>
      </c>
      <c r="AU225" s="231" t="s">
        <v>157</v>
      </c>
      <c r="AY225" s="19" t="s">
        <v>156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9" t="s">
        <v>85</v>
      </c>
      <c r="BK225" s="232">
        <f>ROUND(I225*H225,2)</f>
        <v>0</v>
      </c>
      <c r="BL225" s="19" t="s">
        <v>166</v>
      </c>
      <c r="BM225" s="231" t="s">
        <v>254</v>
      </c>
    </row>
    <row r="226" s="2" customFormat="1">
      <c r="A226" s="40"/>
      <c r="B226" s="41"/>
      <c r="C226" s="42"/>
      <c r="D226" s="233" t="s">
        <v>168</v>
      </c>
      <c r="E226" s="42"/>
      <c r="F226" s="234" t="s">
        <v>251</v>
      </c>
      <c r="G226" s="42"/>
      <c r="H226" s="42"/>
      <c r="I226" s="235"/>
      <c r="J226" s="42"/>
      <c r="K226" s="42"/>
      <c r="L226" s="46"/>
      <c r="M226" s="236"/>
      <c r="N226" s="237"/>
      <c r="O226" s="93"/>
      <c r="P226" s="93"/>
      <c r="Q226" s="93"/>
      <c r="R226" s="93"/>
      <c r="S226" s="93"/>
      <c r="T226" s="94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168</v>
      </c>
      <c r="AU226" s="19" t="s">
        <v>157</v>
      </c>
    </row>
    <row r="227" s="2" customFormat="1" ht="24.15" customHeight="1">
      <c r="A227" s="40"/>
      <c r="B227" s="41"/>
      <c r="C227" s="220" t="s">
        <v>255</v>
      </c>
      <c r="D227" s="220" t="s">
        <v>161</v>
      </c>
      <c r="E227" s="221" t="s">
        <v>256</v>
      </c>
      <c r="F227" s="222" t="s">
        <v>257</v>
      </c>
      <c r="G227" s="223" t="s">
        <v>177</v>
      </c>
      <c r="H227" s="224">
        <v>148.63499999999999</v>
      </c>
      <c r="I227" s="225"/>
      <c r="J227" s="226">
        <f>ROUND(I227*H227,2)</f>
        <v>0</v>
      </c>
      <c r="K227" s="222" t="s">
        <v>1</v>
      </c>
      <c r="L227" s="46"/>
      <c r="M227" s="227" t="s">
        <v>1</v>
      </c>
      <c r="N227" s="228" t="s">
        <v>42</v>
      </c>
      <c r="O227" s="93"/>
      <c r="P227" s="229">
        <f>O227*H227</f>
        <v>0</v>
      </c>
      <c r="Q227" s="229">
        <v>0.0079000000000000008</v>
      </c>
      <c r="R227" s="229">
        <f>Q227*H227</f>
        <v>1.1742165</v>
      </c>
      <c r="S227" s="229">
        <v>0</v>
      </c>
      <c r="T227" s="230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31" t="s">
        <v>166</v>
      </c>
      <c r="AT227" s="231" t="s">
        <v>161</v>
      </c>
      <c r="AU227" s="231" t="s">
        <v>157</v>
      </c>
      <c r="AY227" s="19" t="s">
        <v>156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9" t="s">
        <v>85</v>
      </c>
      <c r="BK227" s="232">
        <f>ROUND(I227*H227,2)</f>
        <v>0</v>
      </c>
      <c r="BL227" s="19" t="s">
        <v>166</v>
      </c>
      <c r="BM227" s="231" t="s">
        <v>258</v>
      </c>
    </row>
    <row r="228" s="2" customFormat="1">
      <c r="A228" s="40"/>
      <c r="B228" s="41"/>
      <c r="C228" s="42"/>
      <c r="D228" s="233" t="s">
        <v>168</v>
      </c>
      <c r="E228" s="42"/>
      <c r="F228" s="234" t="s">
        <v>259</v>
      </c>
      <c r="G228" s="42"/>
      <c r="H228" s="42"/>
      <c r="I228" s="235"/>
      <c r="J228" s="42"/>
      <c r="K228" s="42"/>
      <c r="L228" s="46"/>
      <c r="M228" s="236"/>
      <c r="N228" s="237"/>
      <c r="O228" s="93"/>
      <c r="P228" s="93"/>
      <c r="Q228" s="93"/>
      <c r="R228" s="93"/>
      <c r="S228" s="93"/>
      <c r="T228" s="94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168</v>
      </c>
      <c r="AU228" s="19" t="s">
        <v>157</v>
      </c>
    </row>
    <row r="229" s="15" customFormat="1">
      <c r="A229" s="15"/>
      <c r="B229" s="260"/>
      <c r="C229" s="261"/>
      <c r="D229" s="233" t="s">
        <v>170</v>
      </c>
      <c r="E229" s="262" t="s">
        <v>1</v>
      </c>
      <c r="F229" s="263" t="s">
        <v>238</v>
      </c>
      <c r="G229" s="261"/>
      <c r="H229" s="262" t="s">
        <v>1</v>
      </c>
      <c r="I229" s="264"/>
      <c r="J229" s="261"/>
      <c r="K229" s="261"/>
      <c r="L229" s="265"/>
      <c r="M229" s="266"/>
      <c r="N229" s="267"/>
      <c r="O229" s="267"/>
      <c r="P229" s="267"/>
      <c r="Q229" s="267"/>
      <c r="R229" s="267"/>
      <c r="S229" s="267"/>
      <c r="T229" s="268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9" t="s">
        <v>170</v>
      </c>
      <c r="AU229" s="269" t="s">
        <v>157</v>
      </c>
      <c r="AV229" s="15" t="s">
        <v>85</v>
      </c>
      <c r="AW229" s="15" t="s">
        <v>35</v>
      </c>
      <c r="AX229" s="15" t="s">
        <v>77</v>
      </c>
      <c r="AY229" s="269" t="s">
        <v>156</v>
      </c>
    </row>
    <row r="230" s="13" customFormat="1">
      <c r="A230" s="13"/>
      <c r="B230" s="238"/>
      <c r="C230" s="239"/>
      <c r="D230" s="233" t="s">
        <v>170</v>
      </c>
      <c r="E230" s="240" t="s">
        <v>1</v>
      </c>
      <c r="F230" s="241" t="s">
        <v>239</v>
      </c>
      <c r="G230" s="239"/>
      <c r="H230" s="242">
        <v>49.545000000000002</v>
      </c>
      <c r="I230" s="243"/>
      <c r="J230" s="239"/>
      <c r="K230" s="239"/>
      <c r="L230" s="244"/>
      <c r="M230" s="245"/>
      <c r="N230" s="246"/>
      <c r="O230" s="246"/>
      <c r="P230" s="246"/>
      <c r="Q230" s="246"/>
      <c r="R230" s="246"/>
      <c r="S230" s="246"/>
      <c r="T230" s="24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8" t="s">
        <v>170</v>
      </c>
      <c r="AU230" s="248" t="s">
        <v>157</v>
      </c>
      <c r="AV230" s="13" t="s">
        <v>87</v>
      </c>
      <c r="AW230" s="13" t="s">
        <v>35</v>
      </c>
      <c r="AX230" s="13" t="s">
        <v>77</v>
      </c>
      <c r="AY230" s="248" t="s">
        <v>156</v>
      </c>
    </row>
    <row r="231" s="13" customFormat="1">
      <c r="A231" s="13"/>
      <c r="B231" s="238"/>
      <c r="C231" s="239"/>
      <c r="D231" s="233" t="s">
        <v>170</v>
      </c>
      <c r="E231" s="240" t="s">
        <v>1</v>
      </c>
      <c r="F231" s="241" t="s">
        <v>240</v>
      </c>
      <c r="G231" s="239"/>
      <c r="H231" s="242">
        <v>49.545000000000002</v>
      </c>
      <c r="I231" s="243"/>
      <c r="J231" s="239"/>
      <c r="K231" s="239"/>
      <c r="L231" s="244"/>
      <c r="M231" s="245"/>
      <c r="N231" s="246"/>
      <c r="O231" s="246"/>
      <c r="P231" s="246"/>
      <c r="Q231" s="246"/>
      <c r="R231" s="246"/>
      <c r="S231" s="246"/>
      <c r="T231" s="24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8" t="s">
        <v>170</v>
      </c>
      <c r="AU231" s="248" t="s">
        <v>157</v>
      </c>
      <c r="AV231" s="13" t="s">
        <v>87</v>
      </c>
      <c r="AW231" s="13" t="s">
        <v>35</v>
      </c>
      <c r="AX231" s="13" t="s">
        <v>77</v>
      </c>
      <c r="AY231" s="248" t="s">
        <v>156</v>
      </c>
    </row>
    <row r="232" s="13" customFormat="1">
      <c r="A232" s="13"/>
      <c r="B232" s="238"/>
      <c r="C232" s="239"/>
      <c r="D232" s="233" t="s">
        <v>170</v>
      </c>
      <c r="E232" s="240" t="s">
        <v>1</v>
      </c>
      <c r="F232" s="241" t="s">
        <v>241</v>
      </c>
      <c r="G232" s="239"/>
      <c r="H232" s="242">
        <v>49.545000000000002</v>
      </c>
      <c r="I232" s="243"/>
      <c r="J232" s="239"/>
      <c r="K232" s="239"/>
      <c r="L232" s="244"/>
      <c r="M232" s="245"/>
      <c r="N232" s="246"/>
      <c r="O232" s="246"/>
      <c r="P232" s="246"/>
      <c r="Q232" s="246"/>
      <c r="R232" s="246"/>
      <c r="S232" s="246"/>
      <c r="T232" s="24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8" t="s">
        <v>170</v>
      </c>
      <c r="AU232" s="248" t="s">
        <v>157</v>
      </c>
      <c r="AV232" s="13" t="s">
        <v>87</v>
      </c>
      <c r="AW232" s="13" t="s">
        <v>35</v>
      </c>
      <c r="AX232" s="13" t="s">
        <v>77</v>
      </c>
      <c r="AY232" s="248" t="s">
        <v>156</v>
      </c>
    </row>
    <row r="233" s="14" customFormat="1">
      <c r="A233" s="14"/>
      <c r="B233" s="249"/>
      <c r="C233" s="250"/>
      <c r="D233" s="233" t="s">
        <v>170</v>
      </c>
      <c r="E233" s="251" t="s">
        <v>1</v>
      </c>
      <c r="F233" s="252" t="s">
        <v>174</v>
      </c>
      <c r="G233" s="250"/>
      <c r="H233" s="253">
        <v>148.63499999999999</v>
      </c>
      <c r="I233" s="254"/>
      <c r="J233" s="250"/>
      <c r="K233" s="250"/>
      <c r="L233" s="255"/>
      <c r="M233" s="256"/>
      <c r="N233" s="257"/>
      <c r="O233" s="257"/>
      <c r="P233" s="257"/>
      <c r="Q233" s="257"/>
      <c r="R233" s="257"/>
      <c r="S233" s="257"/>
      <c r="T233" s="25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9" t="s">
        <v>170</v>
      </c>
      <c r="AU233" s="259" t="s">
        <v>157</v>
      </c>
      <c r="AV233" s="14" t="s">
        <v>166</v>
      </c>
      <c r="AW233" s="14" t="s">
        <v>35</v>
      </c>
      <c r="AX233" s="14" t="s">
        <v>85</v>
      </c>
      <c r="AY233" s="259" t="s">
        <v>156</v>
      </c>
    </row>
    <row r="234" s="2" customFormat="1" ht="21.75" customHeight="1">
      <c r="A234" s="40"/>
      <c r="B234" s="41"/>
      <c r="C234" s="220" t="s">
        <v>260</v>
      </c>
      <c r="D234" s="220" t="s">
        <v>161</v>
      </c>
      <c r="E234" s="221" t="s">
        <v>261</v>
      </c>
      <c r="F234" s="222" t="s">
        <v>262</v>
      </c>
      <c r="G234" s="223" t="s">
        <v>177</v>
      </c>
      <c r="H234" s="224">
        <v>11.25</v>
      </c>
      <c r="I234" s="225"/>
      <c r="J234" s="226">
        <f>ROUND(I234*H234,2)</f>
        <v>0</v>
      </c>
      <c r="K234" s="222" t="s">
        <v>165</v>
      </c>
      <c r="L234" s="46"/>
      <c r="M234" s="227" t="s">
        <v>1</v>
      </c>
      <c r="N234" s="228" t="s">
        <v>42</v>
      </c>
      <c r="O234" s="93"/>
      <c r="P234" s="229">
        <f>O234*H234</f>
        <v>0</v>
      </c>
      <c r="Q234" s="229">
        <v>0.056000000000000001</v>
      </c>
      <c r="R234" s="229">
        <f>Q234*H234</f>
        <v>0.63</v>
      </c>
      <c r="S234" s="229">
        <v>0</v>
      </c>
      <c r="T234" s="230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31" t="s">
        <v>166</v>
      </c>
      <c r="AT234" s="231" t="s">
        <v>161</v>
      </c>
      <c r="AU234" s="231" t="s">
        <v>157</v>
      </c>
      <c r="AY234" s="19" t="s">
        <v>156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9" t="s">
        <v>85</v>
      </c>
      <c r="BK234" s="232">
        <f>ROUND(I234*H234,2)</f>
        <v>0</v>
      </c>
      <c r="BL234" s="19" t="s">
        <v>166</v>
      </c>
      <c r="BM234" s="231" t="s">
        <v>263</v>
      </c>
    </row>
    <row r="235" s="2" customFormat="1">
      <c r="A235" s="40"/>
      <c r="B235" s="41"/>
      <c r="C235" s="42"/>
      <c r="D235" s="233" t="s">
        <v>168</v>
      </c>
      <c r="E235" s="42"/>
      <c r="F235" s="234" t="s">
        <v>264</v>
      </c>
      <c r="G235" s="42"/>
      <c r="H235" s="42"/>
      <c r="I235" s="235"/>
      <c r="J235" s="42"/>
      <c r="K235" s="42"/>
      <c r="L235" s="46"/>
      <c r="M235" s="236"/>
      <c r="N235" s="237"/>
      <c r="O235" s="93"/>
      <c r="P235" s="93"/>
      <c r="Q235" s="93"/>
      <c r="R235" s="93"/>
      <c r="S235" s="93"/>
      <c r="T235" s="94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168</v>
      </c>
      <c r="AU235" s="19" t="s">
        <v>157</v>
      </c>
    </row>
    <row r="236" s="13" customFormat="1">
      <c r="A236" s="13"/>
      <c r="B236" s="238"/>
      <c r="C236" s="239"/>
      <c r="D236" s="233" t="s">
        <v>170</v>
      </c>
      <c r="E236" s="240" t="s">
        <v>1</v>
      </c>
      <c r="F236" s="241" t="s">
        <v>265</v>
      </c>
      <c r="G236" s="239"/>
      <c r="H236" s="242">
        <v>3.75</v>
      </c>
      <c r="I236" s="243"/>
      <c r="J236" s="239"/>
      <c r="K236" s="239"/>
      <c r="L236" s="244"/>
      <c r="M236" s="245"/>
      <c r="N236" s="246"/>
      <c r="O236" s="246"/>
      <c r="P236" s="246"/>
      <c r="Q236" s="246"/>
      <c r="R236" s="246"/>
      <c r="S236" s="246"/>
      <c r="T236" s="24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8" t="s">
        <v>170</v>
      </c>
      <c r="AU236" s="248" t="s">
        <v>157</v>
      </c>
      <c r="AV236" s="13" t="s">
        <v>87</v>
      </c>
      <c r="AW236" s="13" t="s">
        <v>35</v>
      </c>
      <c r="AX236" s="13" t="s">
        <v>77</v>
      </c>
      <c r="AY236" s="248" t="s">
        <v>156</v>
      </c>
    </row>
    <row r="237" s="13" customFormat="1">
      <c r="A237" s="13"/>
      <c r="B237" s="238"/>
      <c r="C237" s="239"/>
      <c r="D237" s="233" t="s">
        <v>170</v>
      </c>
      <c r="E237" s="240" t="s">
        <v>1</v>
      </c>
      <c r="F237" s="241" t="s">
        <v>266</v>
      </c>
      <c r="G237" s="239"/>
      <c r="H237" s="242">
        <v>3.75</v>
      </c>
      <c r="I237" s="243"/>
      <c r="J237" s="239"/>
      <c r="K237" s="239"/>
      <c r="L237" s="244"/>
      <c r="M237" s="245"/>
      <c r="N237" s="246"/>
      <c r="O237" s="246"/>
      <c r="P237" s="246"/>
      <c r="Q237" s="246"/>
      <c r="R237" s="246"/>
      <c r="S237" s="246"/>
      <c r="T237" s="24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8" t="s">
        <v>170</v>
      </c>
      <c r="AU237" s="248" t="s">
        <v>157</v>
      </c>
      <c r="AV237" s="13" t="s">
        <v>87</v>
      </c>
      <c r="AW237" s="13" t="s">
        <v>35</v>
      </c>
      <c r="AX237" s="13" t="s">
        <v>77</v>
      </c>
      <c r="AY237" s="248" t="s">
        <v>156</v>
      </c>
    </row>
    <row r="238" s="13" customFormat="1">
      <c r="A238" s="13"/>
      <c r="B238" s="238"/>
      <c r="C238" s="239"/>
      <c r="D238" s="233" t="s">
        <v>170</v>
      </c>
      <c r="E238" s="240" t="s">
        <v>1</v>
      </c>
      <c r="F238" s="241" t="s">
        <v>267</v>
      </c>
      <c r="G238" s="239"/>
      <c r="H238" s="242">
        <v>3.75</v>
      </c>
      <c r="I238" s="243"/>
      <c r="J238" s="239"/>
      <c r="K238" s="239"/>
      <c r="L238" s="244"/>
      <c r="M238" s="245"/>
      <c r="N238" s="246"/>
      <c r="O238" s="246"/>
      <c r="P238" s="246"/>
      <c r="Q238" s="246"/>
      <c r="R238" s="246"/>
      <c r="S238" s="246"/>
      <c r="T238" s="24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8" t="s">
        <v>170</v>
      </c>
      <c r="AU238" s="248" t="s">
        <v>157</v>
      </c>
      <c r="AV238" s="13" t="s">
        <v>87</v>
      </c>
      <c r="AW238" s="13" t="s">
        <v>35</v>
      </c>
      <c r="AX238" s="13" t="s">
        <v>77</v>
      </c>
      <c r="AY238" s="248" t="s">
        <v>156</v>
      </c>
    </row>
    <row r="239" s="14" customFormat="1">
      <c r="A239" s="14"/>
      <c r="B239" s="249"/>
      <c r="C239" s="250"/>
      <c r="D239" s="233" t="s">
        <v>170</v>
      </c>
      <c r="E239" s="251" t="s">
        <v>1</v>
      </c>
      <c r="F239" s="252" t="s">
        <v>174</v>
      </c>
      <c r="G239" s="250"/>
      <c r="H239" s="253">
        <v>11.25</v>
      </c>
      <c r="I239" s="254"/>
      <c r="J239" s="250"/>
      <c r="K239" s="250"/>
      <c r="L239" s="255"/>
      <c r="M239" s="256"/>
      <c r="N239" s="257"/>
      <c r="O239" s="257"/>
      <c r="P239" s="257"/>
      <c r="Q239" s="257"/>
      <c r="R239" s="257"/>
      <c r="S239" s="257"/>
      <c r="T239" s="25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9" t="s">
        <v>170</v>
      </c>
      <c r="AU239" s="259" t="s">
        <v>157</v>
      </c>
      <c r="AV239" s="14" t="s">
        <v>166</v>
      </c>
      <c r="AW239" s="14" t="s">
        <v>35</v>
      </c>
      <c r="AX239" s="14" t="s">
        <v>85</v>
      </c>
      <c r="AY239" s="259" t="s">
        <v>156</v>
      </c>
    </row>
    <row r="240" s="2" customFormat="1" ht="24.15" customHeight="1">
      <c r="A240" s="40"/>
      <c r="B240" s="41"/>
      <c r="C240" s="220" t="s">
        <v>268</v>
      </c>
      <c r="D240" s="220" t="s">
        <v>161</v>
      </c>
      <c r="E240" s="221" t="s">
        <v>269</v>
      </c>
      <c r="F240" s="222" t="s">
        <v>270</v>
      </c>
      <c r="G240" s="223" t="s">
        <v>185</v>
      </c>
      <c r="H240" s="224">
        <v>33.299999999999997</v>
      </c>
      <c r="I240" s="225"/>
      <c r="J240" s="226">
        <f>ROUND(I240*H240,2)</f>
        <v>0</v>
      </c>
      <c r="K240" s="222" t="s">
        <v>1</v>
      </c>
      <c r="L240" s="46"/>
      <c r="M240" s="227" t="s">
        <v>1</v>
      </c>
      <c r="N240" s="228" t="s">
        <v>42</v>
      </c>
      <c r="O240" s="93"/>
      <c r="P240" s="229">
        <f>O240*H240</f>
        <v>0</v>
      </c>
      <c r="Q240" s="229">
        <v>0</v>
      </c>
      <c r="R240" s="229">
        <f>Q240*H240</f>
        <v>0</v>
      </c>
      <c r="S240" s="229">
        <v>0</v>
      </c>
      <c r="T240" s="230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31" t="s">
        <v>166</v>
      </c>
      <c r="AT240" s="231" t="s">
        <v>161</v>
      </c>
      <c r="AU240" s="231" t="s">
        <v>157</v>
      </c>
      <c r="AY240" s="19" t="s">
        <v>156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9" t="s">
        <v>85</v>
      </c>
      <c r="BK240" s="232">
        <f>ROUND(I240*H240,2)</f>
        <v>0</v>
      </c>
      <c r="BL240" s="19" t="s">
        <v>166</v>
      </c>
      <c r="BM240" s="231" t="s">
        <v>271</v>
      </c>
    </row>
    <row r="241" s="2" customFormat="1">
      <c r="A241" s="40"/>
      <c r="B241" s="41"/>
      <c r="C241" s="42"/>
      <c r="D241" s="233" t="s">
        <v>168</v>
      </c>
      <c r="E241" s="42"/>
      <c r="F241" s="234" t="s">
        <v>272</v>
      </c>
      <c r="G241" s="42"/>
      <c r="H241" s="42"/>
      <c r="I241" s="235"/>
      <c r="J241" s="42"/>
      <c r="K241" s="42"/>
      <c r="L241" s="46"/>
      <c r="M241" s="236"/>
      <c r="N241" s="237"/>
      <c r="O241" s="93"/>
      <c r="P241" s="93"/>
      <c r="Q241" s="93"/>
      <c r="R241" s="93"/>
      <c r="S241" s="93"/>
      <c r="T241" s="94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168</v>
      </c>
      <c r="AU241" s="19" t="s">
        <v>157</v>
      </c>
    </row>
    <row r="242" s="2" customFormat="1" ht="24.15" customHeight="1">
      <c r="A242" s="40"/>
      <c r="B242" s="41"/>
      <c r="C242" s="270" t="s">
        <v>273</v>
      </c>
      <c r="D242" s="270" t="s">
        <v>274</v>
      </c>
      <c r="E242" s="271" t="s">
        <v>275</v>
      </c>
      <c r="F242" s="272" t="s">
        <v>276</v>
      </c>
      <c r="G242" s="273" t="s">
        <v>185</v>
      </c>
      <c r="H242" s="274">
        <v>34.965000000000003</v>
      </c>
      <c r="I242" s="275"/>
      <c r="J242" s="276">
        <f>ROUND(I242*H242,2)</f>
        <v>0</v>
      </c>
      <c r="K242" s="272" t="s">
        <v>1</v>
      </c>
      <c r="L242" s="277"/>
      <c r="M242" s="278" t="s">
        <v>1</v>
      </c>
      <c r="N242" s="279" t="s">
        <v>42</v>
      </c>
      <c r="O242" s="93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31" t="s">
        <v>227</v>
      </c>
      <c r="AT242" s="231" t="s">
        <v>274</v>
      </c>
      <c r="AU242" s="231" t="s">
        <v>157</v>
      </c>
      <c r="AY242" s="19" t="s">
        <v>156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9" t="s">
        <v>85</v>
      </c>
      <c r="BK242" s="232">
        <f>ROUND(I242*H242,2)</f>
        <v>0</v>
      </c>
      <c r="BL242" s="19" t="s">
        <v>166</v>
      </c>
      <c r="BM242" s="231" t="s">
        <v>277</v>
      </c>
    </row>
    <row r="243" s="2" customFormat="1">
      <c r="A243" s="40"/>
      <c r="B243" s="41"/>
      <c r="C243" s="42"/>
      <c r="D243" s="233" t="s">
        <v>168</v>
      </c>
      <c r="E243" s="42"/>
      <c r="F243" s="234" t="s">
        <v>278</v>
      </c>
      <c r="G243" s="42"/>
      <c r="H243" s="42"/>
      <c r="I243" s="235"/>
      <c r="J243" s="42"/>
      <c r="K243" s="42"/>
      <c r="L243" s="46"/>
      <c r="M243" s="236"/>
      <c r="N243" s="237"/>
      <c r="O243" s="93"/>
      <c r="P243" s="93"/>
      <c r="Q243" s="93"/>
      <c r="R243" s="93"/>
      <c r="S243" s="93"/>
      <c r="T243" s="94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168</v>
      </c>
      <c r="AU243" s="19" t="s">
        <v>157</v>
      </c>
    </row>
    <row r="244" s="15" customFormat="1">
      <c r="A244" s="15"/>
      <c r="B244" s="260"/>
      <c r="C244" s="261"/>
      <c r="D244" s="233" t="s">
        <v>170</v>
      </c>
      <c r="E244" s="262" t="s">
        <v>1</v>
      </c>
      <c r="F244" s="263" t="s">
        <v>279</v>
      </c>
      <c r="G244" s="261"/>
      <c r="H244" s="262" t="s">
        <v>1</v>
      </c>
      <c r="I244" s="264"/>
      <c r="J244" s="261"/>
      <c r="K244" s="261"/>
      <c r="L244" s="265"/>
      <c r="M244" s="266"/>
      <c r="N244" s="267"/>
      <c r="O244" s="267"/>
      <c r="P244" s="267"/>
      <c r="Q244" s="267"/>
      <c r="R244" s="267"/>
      <c r="S244" s="267"/>
      <c r="T244" s="268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9" t="s">
        <v>170</v>
      </c>
      <c r="AU244" s="269" t="s">
        <v>157</v>
      </c>
      <c r="AV244" s="15" t="s">
        <v>85</v>
      </c>
      <c r="AW244" s="15" t="s">
        <v>35</v>
      </c>
      <c r="AX244" s="15" t="s">
        <v>77</v>
      </c>
      <c r="AY244" s="269" t="s">
        <v>156</v>
      </c>
    </row>
    <row r="245" s="13" customFormat="1">
      <c r="A245" s="13"/>
      <c r="B245" s="238"/>
      <c r="C245" s="239"/>
      <c r="D245" s="233" t="s">
        <v>170</v>
      </c>
      <c r="E245" s="240" t="s">
        <v>1</v>
      </c>
      <c r="F245" s="241" t="s">
        <v>280</v>
      </c>
      <c r="G245" s="239"/>
      <c r="H245" s="242">
        <v>11.1</v>
      </c>
      <c r="I245" s="243"/>
      <c r="J245" s="239"/>
      <c r="K245" s="239"/>
      <c r="L245" s="244"/>
      <c r="M245" s="245"/>
      <c r="N245" s="246"/>
      <c r="O245" s="246"/>
      <c r="P245" s="246"/>
      <c r="Q245" s="246"/>
      <c r="R245" s="246"/>
      <c r="S245" s="246"/>
      <c r="T245" s="24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8" t="s">
        <v>170</v>
      </c>
      <c r="AU245" s="248" t="s">
        <v>157</v>
      </c>
      <c r="AV245" s="13" t="s">
        <v>87</v>
      </c>
      <c r="AW245" s="13" t="s">
        <v>35</v>
      </c>
      <c r="AX245" s="13" t="s">
        <v>77</v>
      </c>
      <c r="AY245" s="248" t="s">
        <v>156</v>
      </c>
    </row>
    <row r="246" s="13" customFormat="1">
      <c r="A246" s="13"/>
      <c r="B246" s="238"/>
      <c r="C246" s="239"/>
      <c r="D246" s="233" t="s">
        <v>170</v>
      </c>
      <c r="E246" s="240" t="s">
        <v>1</v>
      </c>
      <c r="F246" s="241" t="s">
        <v>281</v>
      </c>
      <c r="G246" s="239"/>
      <c r="H246" s="242">
        <v>11.1</v>
      </c>
      <c r="I246" s="243"/>
      <c r="J246" s="239"/>
      <c r="K246" s="239"/>
      <c r="L246" s="244"/>
      <c r="M246" s="245"/>
      <c r="N246" s="246"/>
      <c r="O246" s="246"/>
      <c r="P246" s="246"/>
      <c r="Q246" s="246"/>
      <c r="R246" s="246"/>
      <c r="S246" s="246"/>
      <c r="T246" s="24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8" t="s">
        <v>170</v>
      </c>
      <c r="AU246" s="248" t="s">
        <v>157</v>
      </c>
      <c r="AV246" s="13" t="s">
        <v>87</v>
      </c>
      <c r="AW246" s="13" t="s">
        <v>35</v>
      </c>
      <c r="AX246" s="13" t="s">
        <v>77</v>
      </c>
      <c r="AY246" s="248" t="s">
        <v>156</v>
      </c>
    </row>
    <row r="247" s="13" customFormat="1">
      <c r="A247" s="13"/>
      <c r="B247" s="238"/>
      <c r="C247" s="239"/>
      <c r="D247" s="233" t="s">
        <v>170</v>
      </c>
      <c r="E247" s="240" t="s">
        <v>1</v>
      </c>
      <c r="F247" s="241" t="s">
        <v>282</v>
      </c>
      <c r="G247" s="239"/>
      <c r="H247" s="242">
        <v>11.1</v>
      </c>
      <c r="I247" s="243"/>
      <c r="J247" s="239"/>
      <c r="K247" s="239"/>
      <c r="L247" s="244"/>
      <c r="M247" s="245"/>
      <c r="N247" s="246"/>
      <c r="O247" s="246"/>
      <c r="P247" s="246"/>
      <c r="Q247" s="246"/>
      <c r="R247" s="246"/>
      <c r="S247" s="246"/>
      <c r="T247" s="24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8" t="s">
        <v>170</v>
      </c>
      <c r="AU247" s="248" t="s">
        <v>157</v>
      </c>
      <c r="AV247" s="13" t="s">
        <v>87</v>
      </c>
      <c r="AW247" s="13" t="s">
        <v>35</v>
      </c>
      <c r="AX247" s="13" t="s">
        <v>77</v>
      </c>
      <c r="AY247" s="248" t="s">
        <v>156</v>
      </c>
    </row>
    <row r="248" s="14" customFormat="1">
      <c r="A248" s="14"/>
      <c r="B248" s="249"/>
      <c r="C248" s="250"/>
      <c r="D248" s="233" t="s">
        <v>170</v>
      </c>
      <c r="E248" s="251" t="s">
        <v>1</v>
      </c>
      <c r="F248" s="252" t="s">
        <v>174</v>
      </c>
      <c r="G248" s="250"/>
      <c r="H248" s="253">
        <v>33.299999999999997</v>
      </c>
      <c r="I248" s="254"/>
      <c r="J248" s="250"/>
      <c r="K248" s="250"/>
      <c r="L248" s="255"/>
      <c r="M248" s="256"/>
      <c r="N248" s="257"/>
      <c r="O248" s="257"/>
      <c r="P248" s="257"/>
      <c r="Q248" s="257"/>
      <c r="R248" s="257"/>
      <c r="S248" s="257"/>
      <c r="T248" s="25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9" t="s">
        <v>170</v>
      </c>
      <c r="AU248" s="259" t="s">
        <v>157</v>
      </c>
      <c r="AV248" s="14" t="s">
        <v>166</v>
      </c>
      <c r="AW248" s="14" t="s">
        <v>35</v>
      </c>
      <c r="AX248" s="14" t="s">
        <v>85</v>
      </c>
      <c r="AY248" s="259" t="s">
        <v>156</v>
      </c>
    </row>
    <row r="249" s="13" customFormat="1">
      <c r="A249" s="13"/>
      <c r="B249" s="238"/>
      <c r="C249" s="239"/>
      <c r="D249" s="233" t="s">
        <v>170</v>
      </c>
      <c r="E249" s="239"/>
      <c r="F249" s="241" t="s">
        <v>283</v>
      </c>
      <c r="G249" s="239"/>
      <c r="H249" s="242">
        <v>34.965000000000003</v>
      </c>
      <c r="I249" s="243"/>
      <c r="J249" s="239"/>
      <c r="K249" s="239"/>
      <c r="L249" s="244"/>
      <c r="M249" s="245"/>
      <c r="N249" s="246"/>
      <c r="O249" s="246"/>
      <c r="P249" s="246"/>
      <c r="Q249" s="246"/>
      <c r="R249" s="246"/>
      <c r="S249" s="246"/>
      <c r="T249" s="24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8" t="s">
        <v>170</v>
      </c>
      <c r="AU249" s="248" t="s">
        <v>157</v>
      </c>
      <c r="AV249" s="13" t="s">
        <v>87</v>
      </c>
      <c r="AW249" s="13" t="s">
        <v>4</v>
      </c>
      <c r="AX249" s="13" t="s">
        <v>85</v>
      </c>
      <c r="AY249" s="248" t="s">
        <v>156</v>
      </c>
    </row>
    <row r="250" s="2" customFormat="1" ht="24.15" customHeight="1">
      <c r="A250" s="40"/>
      <c r="B250" s="41"/>
      <c r="C250" s="220" t="s">
        <v>284</v>
      </c>
      <c r="D250" s="220" t="s">
        <v>161</v>
      </c>
      <c r="E250" s="221" t="s">
        <v>285</v>
      </c>
      <c r="F250" s="222" t="s">
        <v>286</v>
      </c>
      <c r="G250" s="223" t="s">
        <v>185</v>
      </c>
      <c r="H250" s="224">
        <v>10.800000000000001</v>
      </c>
      <c r="I250" s="225"/>
      <c r="J250" s="226">
        <f>ROUND(I250*H250,2)</f>
        <v>0</v>
      </c>
      <c r="K250" s="222" t="s">
        <v>1</v>
      </c>
      <c r="L250" s="46"/>
      <c r="M250" s="227" t="s">
        <v>1</v>
      </c>
      <c r="N250" s="228" t="s">
        <v>42</v>
      </c>
      <c r="O250" s="93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31" t="s">
        <v>166</v>
      </c>
      <c r="AT250" s="231" t="s">
        <v>161</v>
      </c>
      <c r="AU250" s="231" t="s">
        <v>157</v>
      </c>
      <c r="AY250" s="19" t="s">
        <v>156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9" t="s">
        <v>85</v>
      </c>
      <c r="BK250" s="232">
        <f>ROUND(I250*H250,2)</f>
        <v>0</v>
      </c>
      <c r="BL250" s="19" t="s">
        <v>166</v>
      </c>
      <c r="BM250" s="231" t="s">
        <v>287</v>
      </c>
    </row>
    <row r="251" s="2" customFormat="1">
      <c r="A251" s="40"/>
      <c r="B251" s="41"/>
      <c r="C251" s="42"/>
      <c r="D251" s="233" t="s">
        <v>168</v>
      </c>
      <c r="E251" s="42"/>
      <c r="F251" s="234" t="s">
        <v>288</v>
      </c>
      <c r="G251" s="42"/>
      <c r="H251" s="42"/>
      <c r="I251" s="235"/>
      <c r="J251" s="42"/>
      <c r="K251" s="42"/>
      <c r="L251" s="46"/>
      <c r="M251" s="236"/>
      <c r="N251" s="237"/>
      <c r="O251" s="93"/>
      <c r="P251" s="93"/>
      <c r="Q251" s="93"/>
      <c r="R251" s="93"/>
      <c r="S251" s="93"/>
      <c r="T251" s="94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168</v>
      </c>
      <c r="AU251" s="19" t="s">
        <v>157</v>
      </c>
    </row>
    <row r="252" s="2" customFormat="1" ht="44.25" customHeight="1">
      <c r="A252" s="40"/>
      <c r="B252" s="41"/>
      <c r="C252" s="270" t="s">
        <v>289</v>
      </c>
      <c r="D252" s="270" t="s">
        <v>274</v>
      </c>
      <c r="E252" s="271" t="s">
        <v>290</v>
      </c>
      <c r="F252" s="272" t="s">
        <v>291</v>
      </c>
      <c r="G252" s="273" t="s">
        <v>185</v>
      </c>
      <c r="H252" s="274">
        <v>11.34</v>
      </c>
      <c r="I252" s="275"/>
      <c r="J252" s="276">
        <f>ROUND(I252*H252,2)</f>
        <v>0</v>
      </c>
      <c r="K252" s="272" t="s">
        <v>1</v>
      </c>
      <c r="L252" s="277"/>
      <c r="M252" s="278" t="s">
        <v>1</v>
      </c>
      <c r="N252" s="279" t="s">
        <v>42</v>
      </c>
      <c r="O252" s="93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31" t="s">
        <v>292</v>
      </c>
      <c r="AT252" s="231" t="s">
        <v>274</v>
      </c>
      <c r="AU252" s="231" t="s">
        <v>157</v>
      </c>
      <c r="AY252" s="19" t="s">
        <v>156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9" t="s">
        <v>85</v>
      </c>
      <c r="BK252" s="232">
        <f>ROUND(I252*H252,2)</f>
        <v>0</v>
      </c>
      <c r="BL252" s="19" t="s">
        <v>292</v>
      </c>
      <c r="BM252" s="231" t="s">
        <v>293</v>
      </c>
    </row>
    <row r="253" s="2" customFormat="1">
      <c r="A253" s="40"/>
      <c r="B253" s="41"/>
      <c r="C253" s="42"/>
      <c r="D253" s="233" t="s">
        <v>168</v>
      </c>
      <c r="E253" s="42"/>
      <c r="F253" s="234" t="s">
        <v>294</v>
      </c>
      <c r="G253" s="42"/>
      <c r="H253" s="42"/>
      <c r="I253" s="235"/>
      <c r="J253" s="42"/>
      <c r="K253" s="42"/>
      <c r="L253" s="46"/>
      <c r="M253" s="236"/>
      <c r="N253" s="237"/>
      <c r="O253" s="93"/>
      <c r="P253" s="93"/>
      <c r="Q253" s="93"/>
      <c r="R253" s="93"/>
      <c r="S253" s="93"/>
      <c r="T253" s="94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168</v>
      </c>
      <c r="AU253" s="19" t="s">
        <v>157</v>
      </c>
    </row>
    <row r="254" s="15" customFormat="1">
      <c r="A254" s="15"/>
      <c r="B254" s="260"/>
      <c r="C254" s="261"/>
      <c r="D254" s="233" t="s">
        <v>170</v>
      </c>
      <c r="E254" s="262" t="s">
        <v>1</v>
      </c>
      <c r="F254" s="263" t="s">
        <v>295</v>
      </c>
      <c r="G254" s="261"/>
      <c r="H254" s="262" t="s">
        <v>1</v>
      </c>
      <c r="I254" s="264"/>
      <c r="J254" s="261"/>
      <c r="K254" s="261"/>
      <c r="L254" s="265"/>
      <c r="M254" s="266"/>
      <c r="N254" s="267"/>
      <c r="O254" s="267"/>
      <c r="P254" s="267"/>
      <c r="Q254" s="267"/>
      <c r="R254" s="267"/>
      <c r="S254" s="267"/>
      <c r="T254" s="268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9" t="s">
        <v>170</v>
      </c>
      <c r="AU254" s="269" t="s">
        <v>157</v>
      </c>
      <c r="AV254" s="15" t="s">
        <v>85</v>
      </c>
      <c r="AW254" s="15" t="s">
        <v>35</v>
      </c>
      <c r="AX254" s="15" t="s">
        <v>77</v>
      </c>
      <c r="AY254" s="269" t="s">
        <v>156</v>
      </c>
    </row>
    <row r="255" s="13" customFormat="1">
      <c r="A255" s="13"/>
      <c r="B255" s="238"/>
      <c r="C255" s="239"/>
      <c r="D255" s="233" t="s">
        <v>170</v>
      </c>
      <c r="E255" s="240" t="s">
        <v>1</v>
      </c>
      <c r="F255" s="241" t="s">
        <v>296</v>
      </c>
      <c r="G255" s="239"/>
      <c r="H255" s="242">
        <v>3.6000000000000001</v>
      </c>
      <c r="I255" s="243"/>
      <c r="J255" s="239"/>
      <c r="K255" s="239"/>
      <c r="L255" s="244"/>
      <c r="M255" s="245"/>
      <c r="N255" s="246"/>
      <c r="O255" s="246"/>
      <c r="P255" s="246"/>
      <c r="Q255" s="246"/>
      <c r="R255" s="246"/>
      <c r="S255" s="246"/>
      <c r="T255" s="24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8" t="s">
        <v>170</v>
      </c>
      <c r="AU255" s="248" t="s">
        <v>157</v>
      </c>
      <c r="AV255" s="13" t="s">
        <v>87</v>
      </c>
      <c r="AW255" s="13" t="s">
        <v>35</v>
      </c>
      <c r="AX255" s="13" t="s">
        <v>77</v>
      </c>
      <c r="AY255" s="248" t="s">
        <v>156</v>
      </c>
    </row>
    <row r="256" s="13" customFormat="1">
      <c r="A256" s="13"/>
      <c r="B256" s="238"/>
      <c r="C256" s="239"/>
      <c r="D256" s="233" t="s">
        <v>170</v>
      </c>
      <c r="E256" s="240" t="s">
        <v>1</v>
      </c>
      <c r="F256" s="241" t="s">
        <v>297</v>
      </c>
      <c r="G256" s="239"/>
      <c r="H256" s="242">
        <v>3.6000000000000001</v>
      </c>
      <c r="I256" s="243"/>
      <c r="J256" s="239"/>
      <c r="K256" s="239"/>
      <c r="L256" s="244"/>
      <c r="M256" s="245"/>
      <c r="N256" s="246"/>
      <c r="O256" s="246"/>
      <c r="P256" s="246"/>
      <c r="Q256" s="246"/>
      <c r="R256" s="246"/>
      <c r="S256" s="246"/>
      <c r="T256" s="24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8" t="s">
        <v>170</v>
      </c>
      <c r="AU256" s="248" t="s">
        <v>157</v>
      </c>
      <c r="AV256" s="13" t="s">
        <v>87</v>
      </c>
      <c r="AW256" s="13" t="s">
        <v>35</v>
      </c>
      <c r="AX256" s="13" t="s">
        <v>77</v>
      </c>
      <c r="AY256" s="248" t="s">
        <v>156</v>
      </c>
    </row>
    <row r="257" s="13" customFormat="1">
      <c r="A257" s="13"/>
      <c r="B257" s="238"/>
      <c r="C257" s="239"/>
      <c r="D257" s="233" t="s">
        <v>170</v>
      </c>
      <c r="E257" s="240" t="s">
        <v>1</v>
      </c>
      <c r="F257" s="241" t="s">
        <v>298</v>
      </c>
      <c r="G257" s="239"/>
      <c r="H257" s="242">
        <v>3.6000000000000001</v>
      </c>
      <c r="I257" s="243"/>
      <c r="J257" s="239"/>
      <c r="K257" s="239"/>
      <c r="L257" s="244"/>
      <c r="M257" s="245"/>
      <c r="N257" s="246"/>
      <c r="O257" s="246"/>
      <c r="P257" s="246"/>
      <c r="Q257" s="246"/>
      <c r="R257" s="246"/>
      <c r="S257" s="246"/>
      <c r="T257" s="24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8" t="s">
        <v>170</v>
      </c>
      <c r="AU257" s="248" t="s">
        <v>157</v>
      </c>
      <c r="AV257" s="13" t="s">
        <v>87</v>
      </c>
      <c r="AW257" s="13" t="s">
        <v>35</v>
      </c>
      <c r="AX257" s="13" t="s">
        <v>77</v>
      </c>
      <c r="AY257" s="248" t="s">
        <v>156</v>
      </c>
    </row>
    <row r="258" s="14" customFormat="1">
      <c r="A258" s="14"/>
      <c r="B258" s="249"/>
      <c r="C258" s="250"/>
      <c r="D258" s="233" t="s">
        <v>170</v>
      </c>
      <c r="E258" s="251" t="s">
        <v>1</v>
      </c>
      <c r="F258" s="252" t="s">
        <v>174</v>
      </c>
      <c r="G258" s="250"/>
      <c r="H258" s="253">
        <v>10.800000000000001</v>
      </c>
      <c r="I258" s="254"/>
      <c r="J258" s="250"/>
      <c r="K258" s="250"/>
      <c r="L258" s="255"/>
      <c r="M258" s="256"/>
      <c r="N258" s="257"/>
      <c r="O258" s="257"/>
      <c r="P258" s="257"/>
      <c r="Q258" s="257"/>
      <c r="R258" s="257"/>
      <c r="S258" s="257"/>
      <c r="T258" s="25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9" t="s">
        <v>170</v>
      </c>
      <c r="AU258" s="259" t="s">
        <v>157</v>
      </c>
      <c r="AV258" s="14" t="s">
        <v>166</v>
      </c>
      <c r="AW258" s="14" t="s">
        <v>35</v>
      </c>
      <c r="AX258" s="14" t="s">
        <v>85</v>
      </c>
      <c r="AY258" s="259" t="s">
        <v>156</v>
      </c>
    </row>
    <row r="259" s="13" customFormat="1">
      <c r="A259" s="13"/>
      <c r="B259" s="238"/>
      <c r="C259" s="239"/>
      <c r="D259" s="233" t="s">
        <v>170</v>
      </c>
      <c r="E259" s="239"/>
      <c r="F259" s="241" t="s">
        <v>299</v>
      </c>
      <c r="G259" s="239"/>
      <c r="H259" s="242">
        <v>11.34</v>
      </c>
      <c r="I259" s="243"/>
      <c r="J259" s="239"/>
      <c r="K259" s="239"/>
      <c r="L259" s="244"/>
      <c r="M259" s="245"/>
      <c r="N259" s="246"/>
      <c r="O259" s="246"/>
      <c r="P259" s="246"/>
      <c r="Q259" s="246"/>
      <c r="R259" s="246"/>
      <c r="S259" s="246"/>
      <c r="T259" s="24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8" t="s">
        <v>170</v>
      </c>
      <c r="AU259" s="248" t="s">
        <v>157</v>
      </c>
      <c r="AV259" s="13" t="s">
        <v>87</v>
      </c>
      <c r="AW259" s="13" t="s">
        <v>4</v>
      </c>
      <c r="AX259" s="13" t="s">
        <v>85</v>
      </c>
      <c r="AY259" s="248" t="s">
        <v>156</v>
      </c>
    </row>
    <row r="260" s="2" customFormat="1" ht="24.15" customHeight="1">
      <c r="A260" s="40"/>
      <c r="B260" s="41"/>
      <c r="C260" s="220" t="s">
        <v>300</v>
      </c>
      <c r="D260" s="220" t="s">
        <v>161</v>
      </c>
      <c r="E260" s="221" t="s">
        <v>301</v>
      </c>
      <c r="F260" s="222" t="s">
        <v>286</v>
      </c>
      <c r="G260" s="223" t="s">
        <v>185</v>
      </c>
      <c r="H260" s="224">
        <v>21.600000000000001</v>
      </c>
      <c r="I260" s="225"/>
      <c r="J260" s="226">
        <f>ROUND(I260*H260,2)</f>
        <v>0</v>
      </c>
      <c r="K260" s="222" t="s">
        <v>1</v>
      </c>
      <c r="L260" s="46"/>
      <c r="M260" s="227" t="s">
        <v>1</v>
      </c>
      <c r="N260" s="228" t="s">
        <v>42</v>
      </c>
      <c r="O260" s="93"/>
      <c r="P260" s="229">
        <f>O260*H260</f>
        <v>0</v>
      </c>
      <c r="Q260" s="229">
        <v>0</v>
      </c>
      <c r="R260" s="229">
        <f>Q260*H260</f>
        <v>0</v>
      </c>
      <c r="S260" s="229">
        <v>0</v>
      </c>
      <c r="T260" s="230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31" t="s">
        <v>166</v>
      </c>
      <c r="AT260" s="231" t="s">
        <v>161</v>
      </c>
      <c r="AU260" s="231" t="s">
        <v>157</v>
      </c>
      <c r="AY260" s="19" t="s">
        <v>156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9" t="s">
        <v>85</v>
      </c>
      <c r="BK260" s="232">
        <f>ROUND(I260*H260,2)</f>
        <v>0</v>
      </c>
      <c r="BL260" s="19" t="s">
        <v>166</v>
      </c>
      <c r="BM260" s="231" t="s">
        <v>302</v>
      </c>
    </row>
    <row r="261" s="2" customFormat="1">
      <c r="A261" s="40"/>
      <c r="B261" s="41"/>
      <c r="C261" s="42"/>
      <c r="D261" s="233" t="s">
        <v>168</v>
      </c>
      <c r="E261" s="42"/>
      <c r="F261" s="234" t="s">
        <v>288</v>
      </c>
      <c r="G261" s="42"/>
      <c r="H261" s="42"/>
      <c r="I261" s="235"/>
      <c r="J261" s="42"/>
      <c r="K261" s="42"/>
      <c r="L261" s="46"/>
      <c r="M261" s="236"/>
      <c r="N261" s="237"/>
      <c r="O261" s="93"/>
      <c r="P261" s="93"/>
      <c r="Q261" s="93"/>
      <c r="R261" s="93"/>
      <c r="S261" s="93"/>
      <c r="T261" s="94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168</v>
      </c>
      <c r="AU261" s="19" t="s">
        <v>157</v>
      </c>
    </row>
    <row r="262" s="2" customFormat="1" ht="37.8" customHeight="1">
      <c r="A262" s="40"/>
      <c r="B262" s="41"/>
      <c r="C262" s="270" t="s">
        <v>303</v>
      </c>
      <c r="D262" s="270" t="s">
        <v>274</v>
      </c>
      <c r="E262" s="271" t="s">
        <v>304</v>
      </c>
      <c r="F262" s="272" t="s">
        <v>305</v>
      </c>
      <c r="G262" s="273" t="s">
        <v>185</v>
      </c>
      <c r="H262" s="274">
        <v>23.760000000000002</v>
      </c>
      <c r="I262" s="275"/>
      <c r="J262" s="276">
        <f>ROUND(I262*H262,2)</f>
        <v>0</v>
      </c>
      <c r="K262" s="272" t="s">
        <v>1</v>
      </c>
      <c r="L262" s="277"/>
      <c r="M262" s="278" t="s">
        <v>1</v>
      </c>
      <c r="N262" s="279" t="s">
        <v>42</v>
      </c>
      <c r="O262" s="93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31" t="s">
        <v>227</v>
      </c>
      <c r="AT262" s="231" t="s">
        <v>274</v>
      </c>
      <c r="AU262" s="231" t="s">
        <v>157</v>
      </c>
      <c r="AY262" s="19" t="s">
        <v>156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9" t="s">
        <v>85</v>
      </c>
      <c r="BK262" s="232">
        <f>ROUND(I262*H262,2)</f>
        <v>0</v>
      </c>
      <c r="BL262" s="19" t="s">
        <v>166</v>
      </c>
      <c r="BM262" s="231" t="s">
        <v>306</v>
      </c>
    </row>
    <row r="263" s="2" customFormat="1">
      <c r="A263" s="40"/>
      <c r="B263" s="41"/>
      <c r="C263" s="42"/>
      <c r="D263" s="233" t="s">
        <v>168</v>
      </c>
      <c r="E263" s="42"/>
      <c r="F263" s="234" t="s">
        <v>294</v>
      </c>
      <c r="G263" s="42"/>
      <c r="H263" s="42"/>
      <c r="I263" s="235"/>
      <c r="J263" s="42"/>
      <c r="K263" s="42"/>
      <c r="L263" s="46"/>
      <c r="M263" s="236"/>
      <c r="N263" s="237"/>
      <c r="O263" s="93"/>
      <c r="P263" s="93"/>
      <c r="Q263" s="93"/>
      <c r="R263" s="93"/>
      <c r="S263" s="93"/>
      <c r="T263" s="94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168</v>
      </c>
      <c r="AU263" s="19" t="s">
        <v>157</v>
      </c>
    </row>
    <row r="264" s="13" customFormat="1">
      <c r="A264" s="13"/>
      <c r="B264" s="238"/>
      <c r="C264" s="239"/>
      <c r="D264" s="233" t="s">
        <v>170</v>
      </c>
      <c r="E264" s="240" t="s">
        <v>1</v>
      </c>
      <c r="F264" s="241" t="s">
        <v>307</v>
      </c>
      <c r="G264" s="239"/>
      <c r="H264" s="242">
        <v>14.4</v>
      </c>
      <c r="I264" s="243"/>
      <c r="J264" s="239"/>
      <c r="K264" s="239"/>
      <c r="L264" s="244"/>
      <c r="M264" s="245"/>
      <c r="N264" s="246"/>
      <c r="O264" s="246"/>
      <c r="P264" s="246"/>
      <c r="Q264" s="246"/>
      <c r="R264" s="246"/>
      <c r="S264" s="246"/>
      <c r="T264" s="24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8" t="s">
        <v>170</v>
      </c>
      <c r="AU264" s="248" t="s">
        <v>157</v>
      </c>
      <c r="AV264" s="13" t="s">
        <v>87</v>
      </c>
      <c r="AW264" s="13" t="s">
        <v>35</v>
      </c>
      <c r="AX264" s="13" t="s">
        <v>77</v>
      </c>
      <c r="AY264" s="248" t="s">
        <v>156</v>
      </c>
    </row>
    <row r="265" s="13" customFormat="1">
      <c r="A265" s="13"/>
      <c r="B265" s="238"/>
      <c r="C265" s="239"/>
      <c r="D265" s="233" t="s">
        <v>170</v>
      </c>
      <c r="E265" s="240" t="s">
        <v>1</v>
      </c>
      <c r="F265" s="241" t="s">
        <v>308</v>
      </c>
      <c r="G265" s="239"/>
      <c r="H265" s="242">
        <v>7.2000000000000002</v>
      </c>
      <c r="I265" s="243"/>
      <c r="J265" s="239"/>
      <c r="K265" s="239"/>
      <c r="L265" s="244"/>
      <c r="M265" s="245"/>
      <c r="N265" s="246"/>
      <c r="O265" s="246"/>
      <c r="P265" s="246"/>
      <c r="Q265" s="246"/>
      <c r="R265" s="246"/>
      <c r="S265" s="246"/>
      <c r="T265" s="24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8" t="s">
        <v>170</v>
      </c>
      <c r="AU265" s="248" t="s">
        <v>157</v>
      </c>
      <c r="AV265" s="13" t="s">
        <v>87</v>
      </c>
      <c r="AW265" s="13" t="s">
        <v>35</v>
      </c>
      <c r="AX265" s="13" t="s">
        <v>77</v>
      </c>
      <c r="AY265" s="248" t="s">
        <v>156</v>
      </c>
    </row>
    <row r="266" s="14" customFormat="1">
      <c r="A266" s="14"/>
      <c r="B266" s="249"/>
      <c r="C266" s="250"/>
      <c r="D266" s="233" t="s">
        <v>170</v>
      </c>
      <c r="E266" s="251" t="s">
        <v>1</v>
      </c>
      <c r="F266" s="252" t="s">
        <v>174</v>
      </c>
      <c r="G266" s="250"/>
      <c r="H266" s="253">
        <v>21.600000000000001</v>
      </c>
      <c r="I266" s="254"/>
      <c r="J266" s="250"/>
      <c r="K266" s="250"/>
      <c r="L266" s="255"/>
      <c r="M266" s="256"/>
      <c r="N266" s="257"/>
      <c r="O266" s="257"/>
      <c r="P266" s="257"/>
      <c r="Q266" s="257"/>
      <c r="R266" s="257"/>
      <c r="S266" s="257"/>
      <c r="T266" s="258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9" t="s">
        <v>170</v>
      </c>
      <c r="AU266" s="259" t="s">
        <v>157</v>
      </c>
      <c r="AV266" s="14" t="s">
        <v>166</v>
      </c>
      <c r="AW266" s="14" t="s">
        <v>35</v>
      </c>
      <c r="AX266" s="14" t="s">
        <v>77</v>
      </c>
      <c r="AY266" s="259" t="s">
        <v>156</v>
      </c>
    </row>
    <row r="267" s="13" customFormat="1">
      <c r="A267" s="13"/>
      <c r="B267" s="238"/>
      <c r="C267" s="239"/>
      <c r="D267" s="233" t="s">
        <v>170</v>
      </c>
      <c r="E267" s="240" t="s">
        <v>1</v>
      </c>
      <c r="F267" s="241" t="s">
        <v>309</v>
      </c>
      <c r="G267" s="239"/>
      <c r="H267" s="242">
        <v>23.760000000000002</v>
      </c>
      <c r="I267" s="243"/>
      <c r="J267" s="239"/>
      <c r="K267" s="239"/>
      <c r="L267" s="244"/>
      <c r="M267" s="245"/>
      <c r="N267" s="246"/>
      <c r="O267" s="246"/>
      <c r="P267" s="246"/>
      <c r="Q267" s="246"/>
      <c r="R267" s="246"/>
      <c r="S267" s="246"/>
      <c r="T267" s="24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8" t="s">
        <v>170</v>
      </c>
      <c r="AU267" s="248" t="s">
        <v>157</v>
      </c>
      <c r="AV267" s="13" t="s">
        <v>87</v>
      </c>
      <c r="AW267" s="13" t="s">
        <v>35</v>
      </c>
      <c r="AX267" s="13" t="s">
        <v>85</v>
      </c>
      <c r="AY267" s="248" t="s">
        <v>156</v>
      </c>
    </row>
    <row r="268" s="2" customFormat="1" ht="24.15" customHeight="1">
      <c r="A268" s="40"/>
      <c r="B268" s="41"/>
      <c r="C268" s="220" t="s">
        <v>7</v>
      </c>
      <c r="D268" s="220" t="s">
        <v>161</v>
      </c>
      <c r="E268" s="221" t="s">
        <v>310</v>
      </c>
      <c r="F268" s="222" t="s">
        <v>311</v>
      </c>
      <c r="G268" s="223" t="s">
        <v>177</v>
      </c>
      <c r="H268" s="224">
        <v>91.566000000000002</v>
      </c>
      <c r="I268" s="225"/>
      <c r="J268" s="226">
        <f>ROUND(I268*H268,2)</f>
        <v>0</v>
      </c>
      <c r="K268" s="222" t="s">
        <v>1</v>
      </c>
      <c r="L268" s="46"/>
      <c r="M268" s="227" t="s">
        <v>1</v>
      </c>
      <c r="N268" s="228" t="s">
        <v>42</v>
      </c>
      <c r="O268" s="93"/>
      <c r="P268" s="229">
        <f>O268*H268</f>
        <v>0</v>
      </c>
      <c r="Q268" s="229">
        <v>0.0030000000000000001</v>
      </c>
      <c r="R268" s="229">
        <f>Q268*H268</f>
        <v>0.274698</v>
      </c>
      <c r="S268" s="229">
        <v>0</v>
      </c>
      <c r="T268" s="230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31" t="s">
        <v>166</v>
      </c>
      <c r="AT268" s="231" t="s">
        <v>161</v>
      </c>
      <c r="AU268" s="231" t="s">
        <v>157</v>
      </c>
      <c r="AY268" s="19" t="s">
        <v>156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9" t="s">
        <v>85</v>
      </c>
      <c r="BK268" s="232">
        <f>ROUND(I268*H268,2)</f>
        <v>0</v>
      </c>
      <c r="BL268" s="19" t="s">
        <v>166</v>
      </c>
      <c r="BM268" s="231" t="s">
        <v>312</v>
      </c>
    </row>
    <row r="269" s="2" customFormat="1">
      <c r="A269" s="40"/>
      <c r="B269" s="41"/>
      <c r="C269" s="42"/>
      <c r="D269" s="233" t="s">
        <v>168</v>
      </c>
      <c r="E269" s="42"/>
      <c r="F269" s="234" t="s">
        <v>251</v>
      </c>
      <c r="G269" s="42"/>
      <c r="H269" s="42"/>
      <c r="I269" s="235"/>
      <c r="J269" s="42"/>
      <c r="K269" s="42"/>
      <c r="L269" s="46"/>
      <c r="M269" s="236"/>
      <c r="N269" s="237"/>
      <c r="O269" s="93"/>
      <c r="P269" s="93"/>
      <c r="Q269" s="93"/>
      <c r="R269" s="93"/>
      <c r="S269" s="93"/>
      <c r="T269" s="94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168</v>
      </c>
      <c r="AU269" s="19" t="s">
        <v>157</v>
      </c>
    </row>
    <row r="270" s="15" customFormat="1">
      <c r="A270" s="15"/>
      <c r="B270" s="260"/>
      <c r="C270" s="261"/>
      <c r="D270" s="233" t="s">
        <v>170</v>
      </c>
      <c r="E270" s="262" t="s">
        <v>1</v>
      </c>
      <c r="F270" s="263" t="s">
        <v>313</v>
      </c>
      <c r="G270" s="261"/>
      <c r="H270" s="262" t="s">
        <v>1</v>
      </c>
      <c r="I270" s="264"/>
      <c r="J270" s="261"/>
      <c r="K270" s="261"/>
      <c r="L270" s="265"/>
      <c r="M270" s="266"/>
      <c r="N270" s="267"/>
      <c r="O270" s="267"/>
      <c r="P270" s="267"/>
      <c r="Q270" s="267"/>
      <c r="R270" s="267"/>
      <c r="S270" s="267"/>
      <c r="T270" s="268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9" t="s">
        <v>170</v>
      </c>
      <c r="AU270" s="269" t="s">
        <v>157</v>
      </c>
      <c r="AV270" s="15" t="s">
        <v>85</v>
      </c>
      <c r="AW270" s="15" t="s">
        <v>35</v>
      </c>
      <c r="AX270" s="15" t="s">
        <v>77</v>
      </c>
      <c r="AY270" s="269" t="s">
        <v>156</v>
      </c>
    </row>
    <row r="271" s="15" customFormat="1">
      <c r="A271" s="15"/>
      <c r="B271" s="260"/>
      <c r="C271" s="261"/>
      <c r="D271" s="233" t="s">
        <v>170</v>
      </c>
      <c r="E271" s="262" t="s">
        <v>1</v>
      </c>
      <c r="F271" s="263" t="s">
        <v>238</v>
      </c>
      <c r="G271" s="261"/>
      <c r="H271" s="262" t="s">
        <v>1</v>
      </c>
      <c r="I271" s="264"/>
      <c r="J271" s="261"/>
      <c r="K271" s="261"/>
      <c r="L271" s="265"/>
      <c r="M271" s="266"/>
      <c r="N271" s="267"/>
      <c r="O271" s="267"/>
      <c r="P271" s="267"/>
      <c r="Q271" s="267"/>
      <c r="R271" s="267"/>
      <c r="S271" s="267"/>
      <c r="T271" s="268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9" t="s">
        <v>170</v>
      </c>
      <c r="AU271" s="269" t="s">
        <v>157</v>
      </c>
      <c r="AV271" s="15" t="s">
        <v>85</v>
      </c>
      <c r="AW271" s="15" t="s">
        <v>35</v>
      </c>
      <c r="AX271" s="15" t="s">
        <v>77</v>
      </c>
      <c r="AY271" s="269" t="s">
        <v>156</v>
      </c>
    </row>
    <row r="272" s="13" customFormat="1">
      <c r="A272" s="13"/>
      <c r="B272" s="238"/>
      <c r="C272" s="239"/>
      <c r="D272" s="233" t="s">
        <v>170</v>
      </c>
      <c r="E272" s="240" t="s">
        <v>1</v>
      </c>
      <c r="F272" s="241" t="s">
        <v>314</v>
      </c>
      <c r="G272" s="239"/>
      <c r="H272" s="242">
        <v>15.93</v>
      </c>
      <c r="I272" s="243"/>
      <c r="J272" s="239"/>
      <c r="K272" s="239"/>
      <c r="L272" s="244"/>
      <c r="M272" s="245"/>
      <c r="N272" s="246"/>
      <c r="O272" s="246"/>
      <c r="P272" s="246"/>
      <c r="Q272" s="246"/>
      <c r="R272" s="246"/>
      <c r="S272" s="246"/>
      <c r="T272" s="24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8" t="s">
        <v>170</v>
      </c>
      <c r="AU272" s="248" t="s">
        <v>157</v>
      </c>
      <c r="AV272" s="13" t="s">
        <v>87</v>
      </c>
      <c r="AW272" s="13" t="s">
        <v>35</v>
      </c>
      <c r="AX272" s="13" t="s">
        <v>77</v>
      </c>
      <c r="AY272" s="248" t="s">
        <v>156</v>
      </c>
    </row>
    <row r="273" s="13" customFormat="1">
      <c r="A273" s="13"/>
      <c r="B273" s="238"/>
      <c r="C273" s="239"/>
      <c r="D273" s="233" t="s">
        <v>170</v>
      </c>
      <c r="E273" s="240" t="s">
        <v>1</v>
      </c>
      <c r="F273" s="241" t="s">
        <v>315</v>
      </c>
      <c r="G273" s="239"/>
      <c r="H273" s="242">
        <v>15.93</v>
      </c>
      <c r="I273" s="243"/>
      <c r="J273" s="239"/>
      <c r="K273" s="239"/>
      <c r="L273" s="244"/>
      <c r="M273" s="245"/>
      <c r="N273" s="246"/>
      <c r="O273" s="246"/>
      <c r="P273" s="246"/>
      <c r="Q273" s="246"/>
      <c r="R273" s="246"/>
      <c r="S273" s="246"/>
      <c r="T273" s="24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8" t="s">
        <v>170</v>
      </c>
      <c r="AU273" s="248" t="s">
        <v>157</v>
      </c>
      <c r="AV273" s="13" t="s">
        <v>87</v>
      </c>
      <c r="AW273" s="13" t="s">
        <v>35</v>
      </c>
      <c r="AX273" s="13" t="s">
        <v>77</v>
      </c>
      <c r="AY273" s="248" t="s">
        <v>156</v>
      </c>
    </row>
    <row r="274" s="13" customFormat="1">
      <c r="A274" s="13"/>
      <c r="B274" s="238"/>
      <c r="C274" s="239"/>
      <c r="D274" s="233" t="s">
        <v>170</v>
      </c>
      <c r="E274" s="240" t="s">
        <v>1</v>
      </c>
      <c r="F274" s="241" t="s">
        <v>316</v>
      </c>
      <c r="G274" s="239"/>
      <c r="H274" s="242">
        <v>15.93</v>
      </c>
      <c r="I274" s="243"/>
      <c r="J274" s="239"/>
      <c r="K274" s="239"/>
      <c r="L274" s="244"/>
      <c r="M274" s="245"/>
      <c r="N274" s="246"/>
      <c r="O274" s="246"/>
      <c r="P274" s="246"/>
      <c r="Q274" s="246"/>
      <c r="R274" s="246"/>
      <c r="S274" s="246"/>
      <c r="T274" s="24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8" t="s">
        <v>170</v>
      </c>
      <c r="AU274" s="248" t="s">
        <v>157</v>
      </c>
      <c r="AV274" s="13" t="s">
        <v>87</v>
      </c>
      <c r="AW274" s="13" t="s">
        <v>35</v>
      </c>
      <c r="AX274" s="13" t="s">
        <v>77</v>
      </c>
      <c r="AY274" s="248" t="s">
        <v>156</v>
      </c>
    </row>
    <row r="275" s="15" customFormat="1">
      <c r="A275" s="15"/>
      <c r="B275" s="260"/>
      <c r="C275" s="261"/>
      <c r="D275" s="233" t="s">
        <v>170</v>
      </c>
      <c r="E275" s="262" t="s">
        <v>1</v>
      </c>
      <c r="F275" s="263" t="s">
        <v>317</v>
      </c>
      <c r="G275" s="261"/>
      <c r="H275" s="262" t="s">
        <v>1</v>
      </c>
      <c r="I275" s="264"/>
      <c r="J275" s="261"/>
      <c r="K275" s="261"/>
      <c r="L275" s="265"/>
      <c r="M275" s="266"/>
      <c r="N275" s="267"/>
      <c r="O275" s="267"/>
      <c r="P275" s="267"/>
      <c r="Q275" s="267"/>
      <c r="R275" s="267"/>
      <c r="S275" s="267"/>
      <c r="T275" s="268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9" t="s">
        <v>170</v>
      </c>
      <c r="AU275" s="269" t="s">
        <v>157</v>
      </c>
      <c r="AV275" s="15" t="s">
        <v>85</v>
      </c>
      <c r="AW275" s="15" t="s">
        <v>35</v>
      </c>
      <c r="AX275" s="15" t="s">
        <v>77</v>
      </c>
      <c r="AY275" s="269" t="s">
        <v>156</v>
      </c>
    </row>
    <row r="276" s="13" customFormat="1">
      <c r="A276" s="13"/>
      <c r="B276" s="238"/>
      <c r="C276" s="239"/>
      <c r="D276" s="233" t="s">
        <v>170</v>
      </c>
      <c r="E276" s="240" t="s">
        <v>1</v>
      </c>
      <c r="F276" s="241" t="s">
        <v>180</v>
      </c>
      <c r="G276" s="239"/>
      <c r="H276" s="242">
        <v>14.592000000000001</v>
      </c>
      <c r="I276" s="243"/>
      <c r="J276" s="239"/>
      <c r="K276" s="239"/>
      <c r="L276" s="244"/>
      <c r="M276" s="245"/>
      <c r="N276" s="246"/>
      <c r="O276" s="246"/>
      <c r="P276" s="246"/>
      <c r="Q276" s="246"/>
      <c r="R276" s="246"/>
      <c r="S276" s="246"/>
      <c r="T276" s="24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8" t="s">
        <v>170</v>
      </c>
      <c r="AU276" s="248" t="s">
        <v>157</v>
      </c>
      <c r="AV276" s="13" t="s">
        <v>87</v>
      </c>
      <c r="AW276" s="13" t="s">
        <v>35</v>
      </c>
      <c r="AX276" s="13" t="s">
        <v>77</v>
      </c>
      <c r="AY276" s="248" t="s">
        <v>156</v>
      </c>
    </row>
    <row r="277" s="13" customFormat="1">
      <c r="A277" s="13"/>
      <c r="B277" s="238"/>
      <c r="C277" s="239"/>
      <c r="D277" s="233" t="s">
        <v>170</v>
      </c>
      <c r="E277" s="240" t="s">
        <v>1</v>
      </c>
      <c r="F277" s="241" t="s">
        <v>181</v>
      </c>
      <c r="G277" s="239"/>
      <c r="H277" s="242">
        <v>14.592000000000001</v>
      </c>
      <c r="I277" s="243"/>
      <c r="J277" s="239"/>
      <c r="K277" s="239"/>
      <c r="L277" s="244"/>
      <c r="M277" s="245"/>
      <c r="N277" s="246"/>
      <c r="O277" s="246"/>
      <c r="P277" s="246"/>
      <c r="Q277" s="246"/>
      <c r="R277" s="246"/>
      <c r="S277" s="246"/>
      <c r="T277" s="24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8" t="s">
        <v>170</v>
      </c>
      <c r="AU277" s="248" t="s">
        <v>157</v>
      </c>
      <c r="AV277" s="13" t="s">
        <v>87</v>
      </c>
      <c r="AW277" s="13" t="s">
        <v>35</v>
      </c>
      <c r="AX277" s="13" t="s">
        <v>77</v>
      </c>
      <c r="AY277" s="248" t="s">
        <v>156</v>
      </c>
    </row>
    <row r="278" s="13" customFormat="1">
      <c r="A278" s="13"/>
      <c r="B278" s="238"/>
      <c r="C278" s="239"/>
      <c r="D278" s="233" t="s">
        <v>170</v>
      </c>
      <c r="E278" s="240" t="s">
        <v>1</v>
      </c>
      <c r="F278" s="241" t="s">
        <v>182</v>
      </c>
      <c r="G278" s="239"/>
      <c r="H278" s="242">
        <v>14.592000000000001</v>
      </c>
      <c r="I278" s="243"/>
      <c r="J278" s="239"/>
      <c r="K278" s="239"/>
      <c r="L278" s="244"/>
      <c r="M278" s="245"/>
      <c r="N278" s="246"/>
      <c r="O278" s="246"/>
      <c r="P278" s="246"/>
      <c r="Q278" s="246"/>
      <c r="R278" s="246"/>
      <c r="S278" s="246"/>
      <c r="T278" s="24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8" t="s">
        <v>170</v>
      </c>
      <c r="AU278" s="248" t="s">
        <v>157</v>
      </c>
      <c r="AV278" s="13" t="s">
        <v>87</v>
      </c>
      <c r="AW278" s="13" t="s">
        <v>35</v>
      </c>
      <c r="AX278" s="13" t="s">
        <v>77</v>
      </c>
      <c r="AY278" s="248" t="s">
        <v>156</v>
      </c>
    </row>
    <row r="279" s="14" customFormat="1">
      <c r="A279" s="14"/>
      <c r="B279" s="249"/>
      <c r="C279" s="250"/>
      <c r="D279" s="233" t="s">
        <v>170</v>
      </c>
      <c r="E279" s="251" t="s">
        <v>1</v>
      </c>
      <c r="F279" s="252" t="s">
        <v>174</v>
      </c>
      <c r="G279" s="250"/>
      <c r="H279" s="253">
        <v>91.566000000000002</v>
      </c>
      <c r="I279" s="254"/>
      <c r="J279" s="250"/>
      <c r="K279" s="250"/>
      <c r="L279" s="255"/>
      <c r="M279" s="256"/>
      <c r="N279" s="257"/>
      <c r="O279" s="257"/>
      <c r="P279" s="257"/>
      <c r="Q279" s="257"/>
      <c r="R279" s="257"/>
      <c r="S279" s="257"/>
      <c r="T279" s="25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9" t="s">
        <v>170</v>
      </c>
      <c r="AU279" s="259" t="s">
        <v>157</v>
      </c>
      <c r="AV279" s="14" t="s">
        <v>166</v>
      </c>
      <c r="AW279" s="14" t="s">
        <v>35</v>
      </c>
      <c r="AX279" s="14" t="s">
        <v>85</v>
      </c>
      <c r="AY279" s="259" t="s">
        <v>156</v>
      </c>
    </row>
    <row r="280" s="2" customFormat="1" ht="24.15" customHeight="1">
      <c r="A280" s="40"/>
      <c r="B280" s="41"/>
      <c r="C280" s="220" t="s">
        <v>318</v>
      </c>
      <c r="D280" s="220" t="s">
        <v>161</v>
      </c>
      <c r="E280" s="221" t="s">
        <v>319</v>
      </c>
      <c r="F280" s="222" t="s">
        <v>320</v>
      </c>
      <c r="G280" s="223" t="s">
        <v>177</v>
      </c>
      <c r="H280" s="224">
        <v>148.63499999999999</v>
      </c>
      <c r="I280" s="225"/>
      <c r="J280" s="226">
        <f>ROUND(I280*H280,2)</f>
        <v>0</v>
      </c>
      <c r="K280" s="222" t="s">
        <v>1</v>
      </c>
      <c r="L280" s="46"/>
      <c r="M280" s="227" t="s">
        <v>1</v>
      </c>
      <c r="N280" s="228" t="s">
        <v>42</v>
      </c>
      <c r="O280" s="93"/>
      <c r="P280" s="229">
        <f>O280*H280</f>
        <v>0</v>
      </c>
      <c r="Q280" s="229">
        <v>0.015400000000000001</v>
      </c>
      <c r="R280" s="229">
        <f>Q280*H280</f>
        <v>2.2889789999999999</v>
      </c>
      <c r="S280" s="229">
        <v>0</v>
      </c>
      <c r="T280" s="230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31" t="s">
        <v>166</v>
      </c>
      <c r="AT280" s="231" t="s">
        <v>161</v>
      </c>
      <c r="AU280" s="231" t="s">
        <v>157</v>
      </c>
      <c r="AY280" s="19" t="s">
        <v>156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9" t="s">
        <v>85</v>
      </c>
      <c r="BK280" s="232">
        <f>ROUND(I280*H280,2)</f>
        <v>0</v>
      </c>
      <c r="BL280" s="19" t="s">
        <v>166</v>
      </c>
      <c r="BM280" s="231" t="s">
        <v>321</v>
      </c>
    </row>
    <row r="281" s="2" customFormat="1">
      <c r="A281" s="40"/>
      <c r="B281" s="41"/>
      <c r="C281" s="42"/>
      <c r="D281" s="233" t="s">
        <v>168</v>
      </c>
      <c r="E281" s="42"/>
      <c r="F281" s="234" t="s">
        <v>322</v>
      </c>
      <c r="G281" s="42"/>
      <c r="H281" s="42"/>
      <c r="I281" s="235"/>
      <c r="J281" s="42"/>
      <c r="K281" s="42"/>
      <c r="L281" s="46"/>
      <c r="M281" s="236"/>
      <c r="N281" s="237"/>
      <c r="O281" s="93"/>
      <c r="P281" s="93"/>
      <c r="Q281" s="93"/>
      <c r="R281" s="93"/>
      <c r="S281" s="93"/>
      <c r="T281" s="94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168</v>
      </c>
      <c r="AU281" s="19" t="s">
        <v>157</v>
      </c>
    </row>
    <row r="282" s="15" customFormat="1">
      <c r="A282" s="15"/>
      <c r="B282" s="260"/>
      <c r="C282" s="261"/>
      <c r="D282" s="233" t="s">
        <v>170</v>
      </c>
      <c r="E282" s="262" t="s">
        <v>1</v>
      </c>
      <c r="F282" s="263" t="s">
        <v>238</v>
      </c>
      <c r="G282" s="261"/>
      <c r="H282" s="262" t="s">
        <v>1</v>
      </c>
      <c r="I282" s="264"/>
      <c r="J282" s="261"/>
      <c r="K282" s="261"/>
      <c r="L282" s="265"/>
      <c r="M282" s="266"/>
      <c r="N282" s="267"/>
      <c r="O282" s="267"/>
      <c r="P282" s="267"/>
      <c r="Q282" s="267"/>
      <c r="R282" s="267"/>
      <c r="S282" s="267"/>
      <c r="T282" s="268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9" t="s">
        <v>170</v>
      </c>
      <c r="AU282" s="269" t="s">
        <v>157</v>
      </c>
      <c r="AV282" s="15" t="s">
        <v>85</v>
      </c>
      <c r="AW282" s="15" t="s">
        <v>35</v>
      </c>
      <c r="AX282" s="15" t="s">
        <v>77</v>
      </c>
      <c r="AY282" s="269" t="s">
        <v>156</v>
      </c>
    </row>
    <row r="283" s="13" customFormat="1">
      <c r="A283" s="13"/>
      <c r="B283" s="238"/>
      <c r="C283" s="239"/>
      <c r="D283" s="233" t="s">
        <v>170</v>
      </c>
      <c r="E283" s="240" t="s">
        <v>1</v>
      </c>
      <c r="F283" s="241" t="s">
        <v>239</v>
      </c>
      <c r="G283" s="239"/>
      <c r="H283" s="242">
        <v>49.545000000000002</v>
      </c>
      <c r="I283" s="243"/>
      <c r="J283" s="239"/>
      <c r="K283" s="239"/>
      <c r="L283" s="244"/>
      <c r="M283" s="245"/>
      <c r="N283" s="246"/>
      <c r="O283" s="246"/>
      <c r="P283" s="246"/>
      <c r="Q283" s="246"/>
      <c r="R283" s="246"/>
      <c r="S283" s="246"/>
      <c r="T283" s="24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8" t="s">
        <v>170</v>
      </c>
      <c r="AU283" s="248" t="s">
        <v>157</v>
      </c>
      <c r="AV283" s="13" t="s">
        <v>87</v>
      </c>
      <c r="AW283" s="13" t="s">
        <v>35</v>
      </c>
      <c r="AX283" s="13" t="s">
        <v>77</v>
      </c>
      <c r="AY283" s="248" t="s">
        <v>156</v>
      </c>
    </row>
    <row r="284" s="13" customFormat="1">
      <c r="A284" s="13"/>
      <c r="B284" s="238"/>
      <c r="C284" s="239"/>
      <c r="D284" s="233" t="s">
        <v>170</v>
      </c>
      <c r="E284" s="240" t="s">
        <v>1</v>
      </c>
      <c r="F284" s="241" t="s">
        <v>240</v>
      </c>
      <c r="G284" s="239"/>
      <c r="H284" s="242">
        <v>49.545000000000002</v>
      </c>
      <c r="I284" s="243"/>
      <c r="J284" s="239"/>
      <c r="K284" s="239"/>
      <c r="L284" s="244"/>
      <c r="M284" s="245"/>
      <c r="N284" s="246"/>
      <c r="O284" s="246"/>
      <c r="P284" s="246"/>
      <c r="Q284" s="246"/>
      <c r="R284" s="246"/>
      <c r="S284" s="246"/>
      <c r="T284" s="24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8" t="s">
        <v>170</v>
      </c>
      <c r="AU284" s="248" t="s">
        <v>157</v>
      </c>
      <c r="AV284" s="13" t="s">
        <v>87</v>
      </c>
      <c r="AW284" s="13" t="s">
        <v>35</v>
      </c>
      <c r="AX284" s="13" t="s">
        <v>77</v>
      </c>
      <c r="AY284" s="248" t="s">
        <v>156</v>
      </c>
    </row>
    <row r="285" s="13" customFormat="1">
      <c r="A285" s="13"/>
      <c r="B285" s="238"/>
      <c r="C285" s="239"/>
      <c r="D285" s="233" t="s">
        <v>170</v>
      </c>
      <c r="E285" s="240" t="s">
        <v>1</v>
      </c>
      <c r="F285" s="241" t="s">
        <v>241</v>
      </c>
      <c r="G285" s="239"/>
      <c r="H285" s="242">
        <v>49.545000000000002</v>
      </c>
      <c r="I285" s="243"/>
      <c r="J285" s="239"/>
      <c r="K285" s="239"/>
      <c r="L285" s="244"/>
      <c r="M285" s="245"/>
      <c r="N285" s="246"/>
      <c r="O285" s="246"/>
      <c r="P285" s="246"/>
      <c r="Q285" s="246"/>
      <c r="R285" s="246"/>
      <c r="S285" s="246"/>
      <c r="T285" s="24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8" t="s">
        <v>170</v>
      </c>
      <c r="AU285" s="248" t="s">
        <v>157</v>
      </c>
      <c r="AV285" s="13" t="s">
        <v>87</v>
      </c>
      <c r="AW285" s="13" t="s">
        <v>35</v>
      </c>
      <c r="AX285" s="13" t="s">
        <v>77</v>
      </c>
      <c r="AY285" s="248" t="s">
        <v>156</v>
      </c>
    </row>
    <row r="286" s="14" customFormat="1">
      <c r="A286" s="14"/>
      <c r="B286" s="249"/>
      <c r="C286" s="250"/>
      <c r="D286" s="233" t="s">
        <v>170</v>
      </c>
      <c r="E286" s="251" t="s">
        <v>1</v>
      </c>
      <c r="F286" s="252" t="s">
        <v>174</v>
      </c>
      <c r="G286" s="250"/>
      <c r="H286" s="253">
        <v>148.63499999999999</v>
      </c>
      <c r="I286" s="254"/>
      <c r="J286" s="250"/>
      <c r="K286" s="250"/>
      <c r="L286" s="255"/>
      <c r="M286" s="256"/>
      <c r="N286" s="257"/>
      <c r="O286" s="257"/>
      <c r="P286" s="257"/>
      <c r="Q286" s="257"/>
      <c r="R286" s="257"/>
      <c r="S286" s="257"/>
      <c r="T286" s="258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9" t="s">
        <v>170</v>
      </c>
      <c r="AU286" s="259" t="s">
        <v>157</v>
      </c>
      <c r="AV286" s="14" t="s">
        <v>166</v>
      </c>
      <c r="AW286" s="14" t="s">
        <v>35</v>
      </c>
      <c r="AX286" s="14" t="s">
        <v>85</v>
      </c>
      <c r="AY286" s="259" t="s">
        <v>156</v>
      </c>
    </row>
    <row r="287" s="2" customFormat="1" ht="21.75" customHeight="1">
      <c r="A287" s="40"/>
      <c r="B287" s="41"/>
      <c r="C287" s="220" t="s">
        <v>323</v>
      </c>
      <c r="D287" s="220" t="s">
        <v>161</v>
      </c>
      <c r="E287" s="221" t="s">
        <v>324</v>
      </c>
      <c r="F287" s="222" t="s">
        <v>325</v>
      </c>
      <c r="G287" s="223" t="s">
        <v>177</v>
      </c>
      <c r="H287" s="224">
        <v>34.560000000000002</v>
      </c>
      <c r="I287" s="225"/>
      <c r="J287" s="226">
        <f>ROUND(I287*H287,2)</f>
        <v>0</v>
      </c>
      <c r="K287" s="222" t="s">
        <v>165</v>
      </c>
      <c r="L287" s="46"/>
      <c r="M287" s="227" t="s">
        <v>1</v>
      </c>
      <c r="N287" s="228" t="s">
        <v>42</v>
      </c>
      <c r="O287" s="93"/>
      <c r="P287" s="229">
        <f>O287*H287</f>
        <v>0</v>
      </c>
      <c r="Q287" s="229">
        <v>0.00038999999999999999</v>
      </c>
      <c r="R287" s="229">
        <f>Q287*H287</f>
        <v>0.013478400000000002</v>
      </c>
      <c r="S287" s="229">
        <v>1.0000000000000001E-05</v>
      </c>
      <c r="T287" s="230">
        <f>S287*H287</f>
        <v>0.00034560000000000005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31" t="s">
        <v>166</v>
      </c>
      <c r="AT287" s="231" t="s">
        <v>161</v>
      </c>
      <c r="AU287" s="231" t="s">
        <v>157</v>
      </c>
      <c r="AY287" s="19" t="s">
        <v>156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9" t="s">
        <v>85</v>
      </c>
      <c r="BK287" s="232">
        <f>ROUND(I287*H287,2)</f>
        <v>0</v>
      </c>
      <c r="BL287" s="19" t="s">
        <v>166</v>
      </c>
      <c r="BM287" s="231" t="s">
        <v>326</v>
      </c>
    </row>
    <row r="288" s="2" customFormat="1">
      <c r="A288" s="40"/>
      <c r="B288" s="41"/>
      <c r="C288" s="42"/>
      <c r="D288" s="233" t="s">
        <v>168</v>
      </c>
      <c r="E288" s="42"/>
      <c r="F288" s="234" t="s">
        <v>327</v>
      </c>
      <c r="G288" s="42"/>
      <c r="H288" s="42"/>
      <c r="I288" s="235"/>
      <c r="J288" s="42"/>
      <c r="K288" s="42"/>
      <c r="L288" s="46"/>
      <c r="M288" s="236"/>
      <c r="N288" s="237"/>
      <c r="O288" s="93"/>
      <c r="P288" s="93"/>
      <c r="Q288" s="93"/>
      <c r="R288" s="93"/>
      <c r="S288" s="93"/>
      <c r="T288" s="94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168</v>
      </c>
      <c r="AU288" s="19" t="s">
        <v>157</v>
      </c>
    </row>
    <row r="289" s="15" customFormat="1">
      <c r="A289" s="15"/>
      <c r="B289" s="260"/>
      <c r="C289" s="261"/>
      <c r="D289" s="233" t="s">
        <v>170</v>
      </c>
      <c r="E289" s="262" t="s">
        <v>1</v>
      </c>
      <c r="F289" s="263" t="s">
        <v>238</v>
      </c>
      <c r="G289" s="261"/>
      <c r="H289" s="262" t="s">
        <v>1</v>
      </c>
      <c r="I289" s="264"/>
      <c r="J289" s="261"/>
      <c r="K289" s="261"/>
      <c r="L289" s="265"/>
      <c r="M289" s="266"/>
      <c r="N289" s="267"/>
      <c r="O289" s="267"/>
      <c r="P289" s="267"/>
      <c r="Q289" s="267"/>
      <c r="R289" s="267"/>
      <c r="S289" s="267"/>
      <c r="T289" s="268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9" t="s">
        <v>170</v>
      </c>
      <c r="AU289" s="269" t="s">
        <v>157</v>
      </c>
      <c r="AV289" s="15" t="s">
        <v>85</v>
      </c>
      <c r="AW289" s="15" t="s">
        <v>35</v>
      </c>
      <c r="AX289" s="15" t="s">
        <v>77</v>
      </c>
      <c r="AY289" s="269" t="s">
        <v>156</v>
      </c>
    </row>
    <row r="290" s="13" customFormat="1">
      <c r="A290" s="13"/>
      <c r="B290" s="238"/>
      <c r="C290" s="239"/>
      <c r="D290" s="233" t="s">
        <v>170</v>
      </c>
      <c r="E290" s="240" t="s">
        <v>1</v>
      </c>
      <c r="F290" s="241" t="s">
        <v>328</v>
      </c>
      <c r="G290" s="239"/>
      <c r="H290" s="242">
        <v>11.52</v>
      </c>
      <c r="I290" s="243"/>
      <c r="J290" s="239"/>
      <c r="K290" s="239"/>
      <c r="L290" s="244"/>
      <c r="M290" s="245"/>
      <c r="N290" s="246"/>
      <c r="O290" s="246"/>
      <c r="P290" s="246"/>
      <c r="Q290" s="246"/>
      <c r="R290" s="246"/>
      <c r="S290" s="246"/>
      <c r="T290" s="247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8" t="s">
        <v>170</v>
      </c>
      <c r="AU290" s="248" t="s">
        <v>157</v>
      </c>
      <c r="AV290" s="13" t="s">
        <v>87</v>
      </c>
      <c r="AW290" s="13" t="s">
        <v>35</v>
      </c>
      <c r="AX290" s="13" t="s">
        <v>77</v>
      </c>
      <c r="AY290" s="248" t="s">
        <v>156</v>
      </c>
    </row>
    <row r="291" s="13" customFormat="1">
      <c r="A291" s="13"/>
      <c r="B291" s="238"/>
      <c r="C291" s="239"/>
      <c r="D291" s="233" t="s">
        <v>170</v>
      </c>
      <c r="E291" s="240" t="s">
        <v>1</v>
      </c>
      <c r="F291" s="241" t="s">
        <v>329</v>
      </c>
      <c r="G291" s="239"/>
      <c r="H291" s="242">
        <v>11.52</v>
      </c>
      <c r="I291" s="243"/>
      <c r="J291" s="239"/>
      <c r="K291" s="239"/>
      <c r="L291" s="244"/>
      <c r="M291" s="245"/>
      <c r="N291" s="246"/>
      <c r="O291" s="246"/>
      <c r="P291" s="246"/>
      <c r="Q291" s="246"/>
      <c r="R291" s="246"/>
      <c r="S291" s="246"/>
      <c r="T291" s="24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8" t="s">
        <v>170</v>
      </c>
      <c r="AU291" s="248" t="s">
        <v>157</v>
      </c>
      <c r="AV291" s="13" t="s">
        <v>87</v>
      </c>
      <c r="AW291" s="13" t="s">
        <v>35</v>
      </c>
      <c r="AX291" s="13" t="s">
        <v>77</v>
      </c>
      <c r="AY291" s="248" t="s">
        <v>156</v>
      </c>
    </row>
    <row r="292" s="13" customFormat="1">
      <c r="A292" s="13"/>
      <c r="B292" s="238"/>
      <c r="C292" s="239"/>
      <c r="D292" s="233" t="s">
        <v>170</v>
      </c>
      <c r="E292" s="240" t="s">
        <v>1</v>
      </c>
      <c r="F292" s="241" t="s">
        <v>330</v>
      </c>
      <c r="G292" s="239"/>
      <c r="H292" s="242">
        <v>11.52</v>
      </c>
      <c r="I292" s="243"/>
      <c r="J292" s="239"/>
      <c r="K292" s="239"/>
      <c r="L292" s="244"/>
      <c r="M292" s="245"/>
      <c r="N292" s="246"/>
      <c r="O292" s="246"/>
      <c r="P292" s="246"/>
      <c r="Q292" s="246"/>
      <c r="R292" s="246"/>
      <c r="S292" s="246"/>
      <c r="T292" s="247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8" t="s">
        <v>170</v>
      </c>
      <c r="AU292" s="248" t="s">
        <v>157</v>
      </c>
      <c r="AV292" s="13" t="s">
        <v>87</v>
      </c>
      <c r="AW292" s="13" t="s">
        <v>35</v>
      </c>
      <c r="AX292" s="13" t="s">
        <v>77</v>
      </c>
      <c r="AY292" s="248" t="s">
        <v>156</v>
      </c>
    </row>
    <row r="293" s="14" customFormat="1">
      <c r="A293" s="14"/>
      <c r="B293" s="249"/>
      <c r="C293" s="250"/>
      <c r="D293" s="233" t="s">
        <v>170</v>
      </c>
      <c r="E293" s="251" t="s">
        <v>1</v>
      </c>
      <c r="F293" s="252" t="s">
        <v>174</v>
      </c>
      <c r="G293" s="250"/>
      <c r="H293" s="253">
        <v>34.560000000000002</v>
      </c>
      <c r="I293" s="254"/>
      <c r="J293" s="250"/>
      <c r="K293" s="250"/>
      <c r="L293" s="255"/>
      <c r="M293" s="256"/>
      <c r="N293" s="257"/>
      <c r="O293" s="257"/>
      <c r="P293" s="257"/>
      <c r="Q293" s="257"/>
      <c r="R293" s="257"/>
      <c r="S293" s="257"/>
      <c r="T293" s="258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9" t="s">
        <v>170</v>
      </c>
      <c r="AU293" s="259" t="s">
        <v>157</v>
      </c>
      <c r="AV293" s="14" t="s">
        <v>166</v>
      </c>
      <c r="AW293" s="14" t="s">
        <v>35</v>
      </c>
      <c r="AX293" s="14" t="s">
        <v>85</v>
      </c>
      <c r="AY293" s="259" t="s">
        <v>156</v>
      </c>
    </row>
    <row r="294" s="12" customFormat="1" ht="20.88" customHeight="1">
      <c r="A294" s="12"/>
      <c r="B294" s="204"/>
      <c r="C294" s="205"/>
      <c r="D294" s="206" t="s">
        <v>76</v>
      </c>
      <c r="E294" s="218" t="s">
        <v>331</v>
      </c>
      <c r="F294" s="218" t="s">
        <v>332</v>
      </c>
      <c r="G294" s="205"/>
      <c r="H294" s="205"/>
      <c r="I294" s="208"/>
      <c r="J294" s="219">
        <f>BK294</f>
        <v>0</v>
      </c>
      <c r="K294" s="205"/>
      <c r="L294" s="210"/>
      <c r="M294" s="211"/>
      <c r="N294" s="212"/>
      <c r="O294" s="212"/>
      <c r="P294" s="213">
        <f>SUM(P295:P360)</f>
        <v>0</v>
      </c>
      <c r="Q294" s="212"/>
      <c r="R294" s="213">
        <f>SUM(R295:R360)</f>
        <v>0.32446800000000003</v>
      </c>
      <c r="S294" s="212"/>
      <c r="T294" s="214">
        <f>SUM(T295:T360)</f>
        <v>0.00082560000000000012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5" t="s">
        <v>85</v>
      </c>
      <c r="AT294" s="216" t="s">
        <v>76</v>
      </c>
      <c r="AU294" s="216" t="s">
        <v>87</v>
      </c>
      <c r="AY294" s="215" t="s">
        <v>156</v>
      </c>
      <c r="BK294" s="217">
        <f>SUM(BK295:BK360)</f>
        <v>0</v>
      </c>
    </row>
    <row r="295" s="2" customFormat="1" ht="37.8" customHeight="1">
      <c r="A295" s="40"/>
      <c r="B295" s="41"/>
      <c r="C295" s="220" t="s">
        <v>333</v>
      </c>
      <c r="D295" s="220" t="s">
        <v>161</v>
      </c>
      <c r="E295" s="221" t="s">
        <v>334</v>
      </c>
      <c r="F295" s="222" t="s">
        <v>335</v>
      </c>
      <c r="G295" s="223" t="s">
        <v>185</v>
      </c>
      <c r="H295" s="224">
        <v>36</v>
      </c>
      <c r="I295" s="225"/>
      <c r="J295" s="226">
        <f>ROUND(I295*H295,2)</f>
        <v>0</v>
      </c>
      <c r="K295" s="222" t="s">
        <v>165</v>
      </c>
      <c r="L295" s="46"/>
      <c r="M295" s="227" t="s">
        <v>1</v>
      </c>
      <c r="N295" s="228" t="s">
        <v>42</v>
      </c>
      <c r="O295" s="93"/>
      <c r="P295" s="229">
        <f>O295*H295</f>
        <v>0</v>
      </c>
      <c r="Q295" s="229">
        <v>0.0033899999999999998</v>
      </c>
      <c r="R295" s="229">
        <f>Q295*H295</f>
        <v>0.12204</v>
      </c>
      <c r="S295" s="229">
        <v>0</v>
      </c>
      <c r="T295" s="230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31" t="s">
        <v>166</v>
      </c>
      <c r="AT295" s="231" t="s">
        <v>161</v>
      </c>
      <c r="AU295" s="231" t="s">
        <v>157</v>
      </c>
      <c r="AY295" s="19" t="s">
        <v>156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9" t="s">
        <v>85</v>
      </c>
      <c r="BK295" s="232">
        <f>ROUND(I295*H295,2)</f>
        <v>0</v>
      </c>
      <c r="BL295" s="19" t="s">
        <v>166</v>
      </c>
      <c r="BM295" s="231" t="s">
        <v>336</v>
      </c>
    </row>
    <row r="296" s="2" customFormat="1">
      <c r="A296" s="40"/>
      <c r="B296" s="41"/>
      <c r="C296" s="42"/>
      <c r="D296" s="233" t="s">
        <v>168</v>
      </c>
      <c r="E296" s="42"/>
      <c r="F296" s="234" t="s">
        <v>337</v>
      </c>
      <c r="G296" s="42"/>
      <c r="H296" s="42"/>
      <c r="I296" s="235"/>
      <c r="J296" s="42"/>
      <c r="K296" s="42"/>
      <c r="L296" s="46"/>
      <c r="M296" s="236"/>
      <c r="N296" s="237"/>
      <c r="O296" s="93"/>
      <c r="P296" s="93"/>
      <c r="Q296" s="93"/>
      <c r="R296" s="93"/>
      <c r="S296" s="93"/>
      <c r="T296" s="94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168</v>
      </c>
      <c r="AU296" s="19" t="s">
        <v>157</v>
      </c>
    </row>
    <row r="297" s="2" customFormat="1" ht="16.5" customHeight="1">
      <c r="A297" s="40"/>
      <c r="B297" s="41"/>
      <c r="C297" s="270" t="s">
        <v>338</v>
      </c>
      <c r="D297" s="270" t="s">
        <v>274</v>
      </c>
      <c r="E297" s="271" t="s">
        <v>339</v>
      </c>
      <c r="F297" s="272" t="s">
        <v>340</v>
      </c>
      <c r="G297" s="273" t="s">
        <v>177</v>
      </c>
      <c r="H297" s="274">
        <v>6.4800000000000004</v>
      </c>
      <c r="I297" s="275"/>
      <c r="J297" s="276">
        <f>ROUND(I297*H297,2)</f>
        <v>0</v>
      </c>
      <c r="K297" s="272" t="s">
        <v>165</v>
      </c>
      <c r="L297" s="277"/>
      <c r="M297" s="278" t="s">
        <v>1</v>
      </c>
      <c r="N297" s="279" t="s">
        <v>42</v>
      </c>
      <c r="O297" s="93"/>
      <c r="P297" s="229">
        <f>O297*H297</f>
        <v>0</v>
      </c>
      <c r="Q297" s="229">
        <v>0.00092000000000000003</v>
      </c>
      <c r="R297" s="229">
        <f>Q297*H297</f>
        <v>0.0059616000000000009</v>
      </c>
      <c r="S297" s="229">
        <v>0</v>
      </c>
      <c r="T297" s="230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31" t="s">
        <v>227</v>
      </c>
      <c r="AT297" s="231" t="s">
        <v>274</v>
      </c>
      <c r="AU297" s="231" t="s">
        <v>157</v>
      </c>
      <c r="AY297" s="19" t="s">
        <v>156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9" t="s">
        <v>85</v>
      </c>
      <c r="BK297" s="232">
        <f>ROUND(I297*H297,2)</f>
        <v>0</v>
      </c>
      <c r="BL297" s="19" t="s">
        <v>166</v>
      </c>
      <c r="BM297" s="231" t="s">
        <v>341</v>
      </c>
    </row>
    <row r="298" s="2" customFormat="1">
      <c r="A298" s="40"/>
      <c r="B298" s="41"/>
      <c r="C298" s="42"/>
      <c r="D298" s="233" t="s">
        <v>168</v>
      </c>
      <c r="E298" s="42"/>
      <c r="F298" s="234" t="s">
        <v>340</v>
      </c>
      <c r="G298" s="42"/>
      <c r="H298" s="42"/>
      <c r="I298" s="235"/>
      <c r="J298" s="42"/>
      <c r="K298" s="42"/>
      <c r="L298" s="46"/>
      <c r="M298" s="236"/>
      <c r="N298" s="237"/>
      <c r="O298" s="93"/>
      <c r="P298" s="93"/>
      <c r="Q298" s="93"/>
      <c r="R298" s="93"/>
      <c r="S298" s="93"/>
      <c r="T298" s="94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168</v>
      </c>
      <c r="AU298" s="19" t="s">
        <v>157</v>
      </c>
    </row>
    <row r="299" s="15" customFormat="1">
      <c r="A299" s="15"/>
      <c r="B299" s="260"/>
      <c r="C299" s="261"/>
      <c r="D299" s="233" t="s">
        <v>170</v>
      </c>
      <c r="E299" s="262" t="s">
        <v>1</v>
      </c>
      <c r="F299" s="263" t="s">
        <v>342</v>
      </c>
      <c r="G299" s="261"/>
      <c r="H299" s="262" t="s">
        <v>1</v>
      </c>
      <c r="I299" s="264"/>
      <c r="J299" s="261"/>
      <c r="K299" s="261"/>
      <c r="L299" s="265"/>
      <c r="M299" s="266"/>
      <c r="N299" s="267"/>
      <c r="O299" s="267"/>
      <c r="P299" s="267"/>
      <c r="Q299" s="267"/>
      <c r="R299" s="267"/>
      <c r="S299" s="267"/>
      <c r="T299" s="268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9" t="s">
        <v>170</v>
      </c>
      <c r="AU299" s="269" t="s">
        <v>157</v>
      </c>
      <c r="AV299" s="15" t="s">
        <v>85</v>
      </c>
      <c r="AW299" s="15" t="s">
        <v>35</v>
      </c>
      <c r="AX299" s="15" t="s">
        <v>77</v>
      </c>
      <c r="AY299" s="269" t="s">
        <v>156</v>
      </c>
    </row>
    <row r="300" s="15" customFormat="1">
      <c r="A300" s="15"/>
      <c r="B300" s="260"/>
      <c r="C300" s="261"/>
      <c r="D300" s="233" t="s">
        <v>170</v>
      </c>
      <c r="E300" s="262" t="s">
        <v>1</v>
      </c>
      <c r="F300" s="263" t="s">
        <v>343</v>
      </c>
      <c r="G300" s="261"/>
      <c r="H300" s="262" t="s">
        <v>1</v>
      </c>
      <c r="I300" s="264"/>
      <c r="J300" s="261"/>
      <c r="K300" s="261"/>
      <c r="L300" s="265"/>
      <c r="M300" s="266"/>
      <c r="N300" s="267"/>
      <c r="O300" s="267"/>
      <c r="P300" s="267"/>
      <c r="Q300" s="267"/>
      <c r="R300" s="267"/>
      <c r="S300" s="267"/>
      <c r="T300" s="268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9" t="s">
        <v>170</v>
      </c>
      <c r="AU300" s="269" t="s">
        <v>157</v>
      </c>
      <c r="AV300" s="15" t="s">
        <v>85</v>
      </c>
      <c r="AW300" s="15" t="s">
        <v>35</v>
      </c>
      <c r="AX300" s="15" t="s">
        <v>77</v>
      </c>
      <c r="AY300" s="269" t="s">
        <v>156</v>
      </c>
    </row>
    <row r="301" s="13" customFormat="1">
      <c r="A301" s="13"/>
      <c r="B301" s="238"/>
      <c r="C301" s="239"/>
      <c r="D301" s="233" t="s">
        <v>170</v>
      </c>
      <c r="E301" s="240" t="s">
        <v>1</v>
      </c>
      <c r="F301" s="241" t="s">
        <v>344</v>
      </c>
      <c r="G301" s="239"/>
      <c r="H301" s="242">
        <v>14.4</v>
      </c>
      <c r="I301" s="243"/>
      <c r="J301" s="239"/>
      <c r="K301" s="239"/>
      <c r="L301" s="244"/>
      <c r="M301" s="245"/>
      <c r="N301" s="246"/>
      <c r="O301" s="246"/>
      <c r="P301" s="246"/>
      <c r="Q301" s="246"/>
      <c r="R301" s="246"/>
      <c r="S301" s="246"/>
      <c r="T301" s="247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8" t="s">
        <v>170</v>
      </c>
      <c r="AU301" s="248" t="s">
        <v>157</v>
      </c>
      <c r="AV301" s="13" t="s">
        <v>87</v>
      </c>
      <c r="AW301" s="13" t="s">
        <v>35</v>
      </c>
      <c r="AX301" s="13" t="s">
        <v>77</v>
      </c>
      <c r="AY301" s="248" t="s">
        <v>156</v>
      </c>
    </row>
    <row r="302" s="15" customFormat="1">
      <c r="A302" s="15"/>
      <c r="B302" s="260"/>
      <c r="C302" s="261"/>
      <c r="D302" s="233" t="s">
        <v>170</v>
      </c>
      <c r="E302" s="262" t="s">
        <v>1</v>
      </c>
      <c r="F302" s="263" t="s">
        <v>345</v>
      </c>
      <c r="G302" s="261"/>
      <c r="H302" s="262" t="s">
        <v>1</v>
      </c>
      <c r="I302" s="264"/>
      <c r="J302" s="261"/>
      <c r="K302" s="261"/>
      <c r="L302" s="265"/>
      <c r="M302" s="266"/>
      <c r="N302" s="267"/>
      <c r="O302" s="267"/>
      <c r="P302" s="267"/>
      <c r="Q302" s="267"/>
      <c r="R302" s="267"/>
      <c r="S302" s="267"/>
      <c r="T302" s="268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9" t="s">
        <v>170</v>
      </c>
      <c r="AU302" s="269" t="s">
        <v>157</v>
      </c>
      <c r="AV302" s="15" t="s">
        <v>85</v>
      </c>
      <c r="AW302" s="15" t="s">
        <v>35</v>
      </c>
      <c r="AX302" s="15" t="s">
        <v>77</v>
      </c>
      <c r="AY302" s="269" t="s">
        <v>156</v>
      </c>
    </row>
    <row r="303" s="15" customFormat="1">
      <c r="A303" s="15"/>
      <c r="B303" s="260"/>
      <c r="C303" s="261"/>
      <c r="D303" s="233" t="s">
        <v>170</v>
      </c>
      <c r="E303" s="262" t="s">
        <v>1</v>
      </c>
      <c r="F303" s="263" t="s">
        <v>343</v>
      </c>
      <c r="G303" s="261"/>
      <c r="H303" s="262" t="s">
        <v>1</v>
      </c>
      <c r="I303" s="264"/>
      <c r="J303" s="261"/>
      <c r="K303" s="261"/>
      <c r="L303" s="265"/>
      <c r="M303" s="266"/>
      <c r="N303" s="267"/>
      <c r="O303" s="267"/>
      <c r="P303" s="267"/>
      <c r="Q303" s="267"/>
      <c r="R303" s="267"/>
      <c r="S303" s="267"/>
      <c r="T303" s="268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9" t="s">
        <v>170</v>
      </c>
      <c r="AU303" s="269" t="s">
        <v>157</v>
      </c>
      <c r="AV303" s="15" t="s">
        <v>85</v>
      </c>
      <c r="AW303" s="15" t="s">
        <v>35</v>
      </c>
      <c r="AX303" s="15" t="s">
        <v>77</v>
      </c>
      <c r="AY303" s="269" t="s">
        <v>156</v>
      </c>
    </row>
    <row r="304" s="13" customFormat="1">
      <c r="A304" s="13"/>
      <c r="B304" s="238"/>
      <c r="C304" s="239"/>
      <c r="D304" s="233" t="s">
        <v>170</v>
      </c>
      <c r="E304" s="240" t="s">
        <v>1</v>
      </c>
      <c r="F304" s="241" t="s">
        <v>346</v>
      </c>
      <c r="G304" s="239"/>
      <c r="H304" s="242">
        <v>7.2000000000000002</v>
      </c>
      <c r="I304" s="243"/>
      <c r="J304" s="239"/>
      <c r="K304" s="239"/>
      <c r="L304" s="244"/>
      <c r="M304" s="245"/>
      <c r="N304" s="246"/>
      <c r="O304" s="246"/>
      <c r="P304" s="246"/>
      <c r="Q304" s="246"/>
      <c r="R304" s="246"/>
      <c r="S304" s="246"/>
      <c r="T304" s="24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8" t="s">
        <v>170</v>
      </c>
      <c r="AU304" s="248" t="s">
        <v>157</v>
      </c>
      <c r="AV304" s="13" t="s">
        <v>87</v>
      </c>
      <c r="AW304" s="13" t="s">
        <v>35</v>
      </c>
      <c r="AX304" s="13" t="s">
        <v>77</v>
      </c>
      <c r="AY304" s="248" t="s">
        <v>156</v>
      </c>
    </row>
    <row r="305" s="14" customFormat="1">
      <c r="A305" s="14"/>
      <c r="B305" s="249"/>
      <c r="C305" s="250"/>
      <c r="D305" s="233" t="s">
        <v>170</v>
      </c>
      <c r="E305" s="251" t="s">
        <v>1</v>
      </c>
      <c r="F305" s="252" t="s">
        <v>174</v>
      </c>
      <c r="G305" s="250"/>
      <c r="H305" s="253">
        <v>21.600000000000001</v>
      </c>
      <c r="I305" s="254"/>
      <c r="J305" s="250"/>
      <c r="K305" s="250"/>
      <c r="L305" s="255"/>
      <c r="M305" s="256"/>
      <c r="N305" s="257"/>
      <c r="O305" s="257"/>
      <c r="P305" s="257"/>
      <c r="Q305" s="257"/>
      <c r="R305" s="257"/>
      <c r="S305" s="257"/>
      <c r="T305" s="258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9" t="s">
        <v>170</v>
      </c>
      <c r="AU305" s="259" t="s">
        <v>157</v>
      </c>
      <c r="AV305" s="14" t="s">
        <v>166</v>
      </c>
      <c r="AW305" s="14" t="s">
        <v>35</v>
      </c>
      <c r="AX305" s="14" t="s">
        <v>85</v>
      </c>
      <c r="AY305" s="259" t="s">
        <v>156</v>
      </c>
    </row>
    <row r="306" s="13" customFormat="1">
      <c r="A306" s="13"/>
      <c r="B306" s="238"/>
      <c r="C306" s="239"/>
      <c r="D306" s="233" t="s">
        <v>170</v>
      </c>
      <c r="E306" s="239"/>
      <c r="F306" s="241" t="s">
        <v>347</v>
      </c>
      <c r="G306" s="239"/>
      <c r="H306" s="242">
        <v>6.4800000000000004</v>
      </c>
      <c r="I306" s="243"/>
      <c r="J306" s="239"/>
      <c r="K306" s="239"/>
      <c r="L306" s="244"/>
      <c r="M306" s="245"/>
      <c r="N306" s="246"/>
      <c r="O306" s="246"/>
      <c r="P306" s="246"/>
      <c r="Q306" s="246"/>
      <c r="R306" s="246"/>
      <c r="S306" s="246"/>
      <c r="T306" s="247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8" t="s">
        <v>170</v>
      </c>
      <c r="AU306" s="248" t="s">
        <v>157</v>
      </c>
      <c r="AV306" s="13" t="s">
        <v>87</v>
      </c>
      <c r="AW306" s="13" t="s">
        <v>4</v>
      </c>
      <c r="AX306" s="13" t="s">
        <v>85</v>
      </c>
      <c r="AY306" s="248" t="s">
        <v>156</v>
      </c>
    </row>
    <row r="307" s="2" customFormat="1" ht="24.15" customHeight="1">
      <c r="A307" s="40"/>
      <c r="B307" s="41"/>
      <c r="C307" s="270" t="s">
        <v>348</v>
      </c>
      <c r="D307" s="270" t="s">
        <v>274</v>
      </c>
      <c r="E307" s="271" t="s">
        <v>349</v>
      </c>
      <c r="F307" s="272" t="s">
        <v>350</v>
      </c>
      <c r="G307" s="273" t="s">
        <v>177</v>
      </c>
      <c r="H307" s="274">
        <v>4.3200000000000003</v>
      </c>
      <c r="I307" s="275"/>
      <c r="J307" s="276">
        <f>ROUND(I307*H307,2)</f>
        <v>0</v>
      </c>
      <c r="K307" s="272" t="s">
        <v>165</v>
      </c>
      <c r="L307" s="277"/>
      <c r="M307" s="278" t="s">
        <v>1</v>
      </c>
      <c r="N307" s="279" t="s">
        <v>42</v>
      </c>
      <c r="O307" s="93"/>
      <c r="P307" s="229">
        <f>O307*H307</f>
        <v>0</v>
      </c>
      <c r="Q307" s="229">
        <v>0.0011999999999999999</v>
      </c>
      <c r="R307" s="229">
        <f>Q307*H307</f>
        <v>0.0051840000000000002</v>
      </c>
      <c r="S307" s="229">
        <v>0</v>
      </c>
      <c r="T307" s="230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31" t="s">
        <v>292</v>
      </c>
      <c r="AT307" s="231" t="s">
        <v>274</v>
      </c>
      <c r="AU307" s="231" t="s">
        <v>157</v>
      </c>
      <c r="AY307" s="19" t="s">
        <v>156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9" t="s">
        <v>85</v>
      </c>
      <c r="BK307" s="232">
        <f>ROUND(I307*H307,2)</f>
        <v>0</v>
      </c>
      <c r="BL307" s="19" t="s">
        <v>292</v>
      </c>
      <c r="BM307" s="231" t="s">
        <v>351</v>
      </c>
    </row>
    <row r="308" s="2" customFormat="1">
      <c r="A308" s="40"/>
      <c r="B308" s="41"/>
      <c r="C308" s="42"/>
      <c r="D308" s="233" t="s">
        <v>168</v>
      </c>
      <c r="E308" s="42"/>
      <c r="F308" s="234" t="s">
        <v>350</v>
      </c>
      <c r="G308" s="42"/>
      <c r="H308" s="42"/>
      <c r="I308" s="235"/>
      <c r="J308" s="42"/>
      <c r="K308" s="42"/>
      <c r="L308" s="46"/>
      <c r="M308" s="236"/>
      <c r="N308" s="237"/>
      <c r="O308" s="93"/>
      <c r="P308" s="93"/>
      <c r="Q308" s="93"/>
      <c r="R308" s="93"/>
      <c r="S308" s="93"/>
      <c r="T308" s="94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168</v>
      </c>
      <c r="AU308" s="19" t="s">
        <v>157</v>
      </c>
    </row>
    <row r="309" s="15" customFormat="1">
      <c r="A309" s="15"/>
      <c r="B309" s="260"/>
      <c r="C309" s="261"/>
      <c r="D309" s="233" t="s">
        <v>170</v>
      </c>
      <c r="E309" s="262" t="s">
        <v>1</v>
      </c>
      <c r="F309" s="263" t="s">
        <v>343</v>
      </c>
      <c r="G309" s="261"/>
      <c r="H309" s="262" t="s">
        <v>1</v>
      </c>
      <c r="I309" s="264"/>
      <c r="J309" s="261"/>
      <c r="K309" s="261"/>
      <c r="L309" s="265"/>
      <c r="M309" s="266"/>
      <c r="N309" s="267"/>
      <c r="O309" s="267"/>
      <c r="P309" s="267"/>
      <c r="Q309" s="267"/>
      <c r="R309" s="267"/>
      <c r="S309" s="267"/>
      <c r="T309" s="268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9" t="s">
        <v>170</v>
      </c>
      <c r="AU309" s="269" t="s">
        <v>157</v>
      </c>
      <c r="AV309" s="15" t="s">
        <v>85</v>
      </c>
      <c r="AW309" s="15" t="s">
        <v>35</v>
      </c>
      <c r="AX309" s="15" t="s">
        <v>77</v>
      </c>
      <c r="AY309" s="269" t="s">
        <v>156</v>
      </c>
    </row>
    <row r="310" s="13" customFormat="1">
      <c r="A310" s="13"/>
      <c r="B310" s="238"/>
      <c r="C310" s="239"/>
      <c r="D310" s="233" t="s">
        <v>170</v>
      </c>
      <c r="E310" s="240" t="s">
        <v>1</v>
      </c>
      <c r="F310" s="241" t="s">
        <v>344</v>
      </c>
      <c r="G310" s="239"/>
      <c r="H310" s="242">
        <v>14.4</v>
      </c>
      <c r="I310" s="243"/>
      <c r="J310" s="239"/>
      <c r="K310" s="239"/>
      <c r="L310" s="244"/>
      <c r="M310" s="245"/>
      <c r="N310" s="246"/>
      <c r="O310" s="246"/>
      <c r="P310" s="246"/>
      <c r="Q310" s="246"/>
      <c r="R310" s="246"/>
      <c r="S310" s="246"/>
      <c r="T310" s="247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8" t="s">
        <v>170</v>
      </c>
      <c r="AU310" s="248" t="s">
        <v>157</v>
      </c>
      <c r="AV310" s="13" t="s">
        <v>87</v>
      </c>
      <c r="AW310" s="13" t="s">
        <v>35</v>
      </c>
      <c r="AX310" s="13" t="s">
        <v>77</v>
      </c>
      <c r="AY310" s="248" t="s">
        <v>156</v>
      </c>
    </row>
    <row r="311" s="14" customFormat="1">
      <c r="A311" s="14"/>
      <c r="B311" s="249"/>
      <c r="C311" s="250"/>
      <c r="D311" s="233" t="s">
        <v>170</v>
      </c>
      <c r="E311" s="251" t="s">
        <v>1</v>
      </c>
      <c r="F311" s="252" t="s">
        <v>174</v>
      </c>
      <c r="G311" s="250"/>
      <c r="H311" s="253">
        <v>14.4</v>
      </c>
      <c r="I311" s="254"/>
      <c r="J311" s="250"/>
      <c r="K311" s="250"/>
      <c r="L311" s="255"/>
      <c r="M311" s="256"/>
      <c r="N311" s="257"/>
      <c r="O311" s="257"/>
      <c r="P311" s="257"/>
      <c r="Q311" s="257"/>
      <c r="R311" s="257"/>
      <c r="S311" s="257"/>
      <c r="T311" s="258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9" t="s">
        <v>170</v>
      </c>
      <c r="AU311" s="259" t="s">
        <v>157</v>
      </c>
      <c r="AV311" s="14" t="s">
        <v>166</v>
      </c>
      <c r="AW311" s="14" t="s">
        <v>35</v>
      </c>
      <c r="AX311" s="14" t="s">
        <v>85</v>
      </c>
      <c r="AY311" s="259" t="s">
        <v>156</v>
      </c>
    </row>
    <row r="312" s="13" customFormat="1">
      <c r="A312" s="13"/>
      <c r="B312" s="238"/>
      <c r="C312" s="239"/>
      <c r="D312" s="233" t="s">
        <v>170</v>
      </c>
      <c r="E312" s="239"/>
      <c r="F312" s="241" t="s">
        <v>352</v>
      </c>
      <c r="G312" s="239"/>
      <c r="H312" s="242">
        <v>4.3200000000000003</v>
      </c>
      <c r="I312" s="243"/>
      <c r="J312" s="239"/>
      <c r="K312" s="239"/>
      <c r="L312" s="244"/>
      <c r="M312" s="245"/>
      <c r="N312" s="246"/>
      <c r="O312" s="246"/>
      <c r="P312" s="246"/>
      <c r="Q312" s="246"/>
      <c r="R312" s="246"/>
      <c r="S312" s="246"/>
      <c r="T312" s="247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8" t="s">
        <v>170</v>
      </c>
      <c r="AU312" s="248" t="s">
        <v>157</v>
      </c>
      <c r="AV312" s="13" t="s">
        <v>87</v>
      </c>
      <c r="AW312" s="13" t="s">
        <v>4</v>
      </c>
      <c r="AX312" s="13" t="s">
        <v>85</v>
      </c>
      <c r="AY312" s="248" t="s">
        <v>156</v>
      </c>
    </row>
    <row r="313" s="2" customFormat="1" ht="33" customHeight="1">
      <c r="A313" s="40"/>
      <c r="B313" s="41"/>
      <c r="C313" s="220" t="s">
        <v>353</v>
      </c>
      <c r="D313" s="220" t="s">
        <v>161</v>
      </c>
      <c r="E313" s="221" t="s">
        <v>354</v>
      </c>
      <c r="F313" s="222" t="s">
        <v>355</v>
      </c>
      <c r="G313" s="223" t="s">
        <v>164</v>
      </c>
      <c r="H313" s="224">
        <v>6</v>
      </c>
      <c r="I313" s="225"/>
      <c r="J313" s="226">
        <f>ROUND(I313*H313,2)</f>
        <v>0</v>
      </c>
      <c r="K313" s="222" t="s">
        <v>165</v>
      </c>
      <c r="L313" s="46"/>
      <c r="M313" s="227" t="s">
        <v>1</v>
      </c>
      <c r="N313" s="228" t="s">
        <v>42</v>
      </c>
      <c r="O313" s="93"/>
      <c r="P313" s="229">
        <f>O313*H313</f>
        <v>0</v>
      </c>
      <c r="Q313" s="229">
        <v>0.012409999999999999</v>
      </c>
      <c r="R313" s="229">
        <f>Q313*H313</f>
        <v>0.074459999999999998</v>
      </c>
      <c r="S313" s="229">
        <v>0</v>
      </c>
      <c r="T313" s="230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31" t="s">
        <v>166</v>
      </c>
      <c r="AT313" s="231" t="s">
        <v>161</v>
      </c>
      <c r="AU313" s="231" t="s">
        <v>157</v>
      </c>
      <c r="AY313" s="19" t="s">
        <v>156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19" t="s">
        <v>85</v>
      </c>
      <c r="BK313" s="232">
        <f>ROUND(I313*H313,2)</f>
        <v>0</v>
      </c>
      <c r="BL313" s="19" t="s">
        <v>166</v>
      </c>
      <c r="BM313" s="231" t="s">
        <v>356</v>
      </c>
    </row>
    <row r="314" s="2" customFormat="1">
      <c r="A314" s="40"/>
      <c r="B314" s="41"/>
      <c r="C314" s="42"/>
      <c r="D314" s="233" t="s">
        <v>168</v>
      </c>
      <c r="E314" s="42"/>
      <c r="F314" s="234" t="s">
        <v>357</v>
      </c>
      <c r="G314" s="42"/>
      <c r="H314" s="42"/>
      <c r="I314" s="235"/>
      <c r="J314" s="42"/>
      <c r="K314" s="42"/>
      <c r="L314" s="46"/>
      <c r="M314" s="236"/>
      <c r="N314" s="237"/>
      <c r="O314" s="93"/>
      <c r="P314" s="93"/>
      <c r="Q314" s="93"/>
      <c r="R314" s="93"/>
      <c r="S314" s="93"/>
      <c r="T314" s="94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168</v>
      </c>
      <c r="AU314" s="19" t="s">
        <v>157</v>
      </c>
    </row>
    <row r="315" s="15" customFormat="1">
      <c r="A315" s="15"/>
      <c r="B315" s="260"/>
      <c r="C315" s="261"/>
      <c r="D315" s="233" t="s">
        <v>170</v>
      </c>
      <c r="E315" s="262" t="s">
        <v>1</v>
      </c>
      <c r="F315" s="263" t="s">
        <v>343</v>
      </c>
      <c r="G315" s="261"/>
      <c r="H315" s="262" t="s">
        <v>1</v>
      </c>
      <c r="I315" s="264"/>
      <c r="J315" s="261"/>
      <c r="K315" s="261"/>
      <c r="L315" s="265"/>
      <c r="M315" s="266"/>
      <c r="N315" s="267"/>
      <c r="O315" s="267"/>
      <c r="P315" s="267"/>
      <c r="Q315" s="267"/>
      <c r="R315" s="267"/>
      <c r="S315" s="267"/>
      <c r="T315" s="268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9" t="s">
        <v>170</v>
      </c>
      <c r="AU315" s="269" t="s">
        <v>157</v>
      </c>
      <c r="AV315" s="15" t="s">
        <v>85</v>
      </c>
      <c r="AW315" s="15" t="s">
        <v>35</v>
      </c>
      <c r="AX315" s="15" t="s">
        <v>77</v>
      </c>
      <c r="AY315" s="269" t="s">
        <v>156</v>
      </c>
    </row>
    <row r="316" s="13" customFormat="1">
      <c r="A316" s="13"/>
      <c r="B316" s="238"/>
      <c r="C316" s="239"/>
      <c r="D316" s="233" t="s">
        <v>170</v>
      </c>
      <c r="E316" s="240" t="s">
        <v>1</v>
      </c>
      <c r="F316" s="241" t="s">
        <v>358</v>
      </c>
      <c r="G316" s="239"/>
      <c r="H316" s="242">
        <v>6</v>
      </c>
      <c r="I316" s="243"/>
      <c r="J316" s="239"/>
      <c r="K316" s="239"/>
      <c r="L316" s="244"/>
      <c r="M316" s="245"/>
      <c r="N316" s="246"/>
      <c r="O316" s="246"/>
      <c r="P316" s="246"/>
      <c r="Q316" s="246"/>
      <c r="R316" s="246"/>
      <c r="S316" s="246"/>
      <c r="T316" s="247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8" t="s">
        <v>170</v>
      </c>
      <c r="AU316" s="248" t="s">
        <v>157</v>
      </c>
      <c r="AV316" s="13" t="s">
        <v>87</v>
      </c>
      <c r="AW316" s="13" t="s">
        <v>35</v>
      </c>
      <c r="AX316" s="13" t="s">
        <v>77</v>
      </c>
      <c r="AY316" s="248" t="s">
        <v>156</v>
      </c>
    </row>
    <row r="317" s="14" customFormat="1">
      <c r="A317" s="14"/>
      <c r="B317" s="249"/>
      <c r="C317" s="250"/>
      <c r="D317" s="233" t="s">
        <v>170</v>
      </c>
      <c r="E317" s="251" t="s">
        <v>1</v>
      </c>
      <c r="F317" s="252" t="s">
        <v>174</v>
      </c>
      <c r="G317" s="250"/>
      <c r="H317" s="253">
        <v>6</v>
      </c>
      <c r="I317" s="254"/>
      <c r="J317" s="250"/>
      <c r="K317" s="250"/>
      <c r="L317" s="255"/>
      <c r="M317" s="256"/>
      <c r="N317" s="257"/>
      <c r="O317" s="257"/>
      <c r="P317" s="257"/>
      <c r="Q317" s="257"/>
      <c r="R317" s="257"/>
      <c r="S317" s="257"/>
      <c r="T317" s="258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9" t="s">
        <v>170</v>
      </c>
      <c r="AU317" s="259" t="s">
        <v>157</v>
      </c>
      <c r="AV317" s="14" t="s">
        <v>166</v>
      </c>
      <c r="AW317" s="14" t="s">
        <v>35</v>
      </c>
      <c r="AX317" s="14" t="s">
        <v>85</v>
      </c>
      <c r="AY317" s="259" t="s">
        <v>156</v>
      </c>
    </row>
    <row r="318" s="2" customFormat="1" ht="24.15" customHeight="1">
      <c r="A318" s="40"/>
      <c r="B318" s="41"/>
      <c r="C318" s="220" t="s">
        <v>359</v>
      </c>
      <c r="D318" s="220" t="s">
        <v>161</v>
      </c>
      <c r="E318" s="221" t="s">
        <v>360</v>
      </c>
      <c r="F318" s="222" t="s">
        <v>361</v>
      </c>
      <c r="G318" s="223" t="s">
        <v>185</v>
      </c>
      <c r="H318" s="224">
        <v>57.600000000000001</v>
      </c>
      <c r="I318" s="225"/>
      <c r="J318" s="226">
        <f>ROUND(I318*H318,2)</f>
        <v>0</v>
      </c>
      <c r="K318" s="222" t="s">
        <v>165</v>
      </c>
      <c r="L318" s="46"/>
      <c r="M318" s="227" t="s">
        <v>1</v>
      </c>
      <c r="N318" s="228" t="s">
        <v>42</v>
      </c>
      <c r="O318" s="93"/>
      <c r="P318" s="229">
        <f>O318*H318</f>
        <v>0</v>
      </c>
      <c r="Q318" s="229">
        <v>0</v>
      </c>
      <c r="R318" s="229">
        <f>Q318*H318</f>
        <v>0</v>
      </c>
      <c r="S318" s="229">
        <v>0</v>
      </c>
      <c r="T318" s="230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31" t="s">
        <v>166</v>
      </c>
      <c r="AT318" s="231" t="s">
        <v>161</v>
      </c>
      <c r="AU318" s="231" t="s">
        <v>157</v>
      </c>
      <c r="AY318" s="19" t="s">
        <v>156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19" t="s">
        <v>85</v>
      </c>
      <c r="BK318" s="232">
        <f>ROUND(I318*H318,2)</f>
        <v>0</v>
      </c>
      <c r="BL318" s="19" t="s">
        <v>166</v>
      </c>
      <c r="BM318" s="231" t="s">
        <v>362</v>
      </c>
    </row>
    <row r="319" s="2" customFormat="1">
      <c r="A319" s="40"/>
      <c r="B319" s="41"/>
      <c r="C319" s="42"/>
      <c r="D319" s="233" t="s">
        <v>168</v>
      </c>
      <c r="E319" s="42"/>
      <c r="F319" s="234" t="s">
        <v>363</v>
      </c>
      <c r="G319" s="42"/>
      <c r="H319" s="42"/>
      <c r="I319" s="235"/>
      <c r="J319" s="42"/>
      <c r="K319" s="42"/>
      <c r="L319" s="46"/>
      <c r="M319" s="236"/>
      <c r="N319" s="237"/>
      <c r="O319" s="93"/>
      <c r="P319" s="93"/>
      <c r="Q319" s="93"/>
      <c r="R319" s="93"/>
      <c r="S319" s="93"/>
      <c r="T319" s="94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168</v>
      </c>
      <c r="AU319" s="19" t="s">
        <v>157</v>
      </c>
    </row>
    <row r="320" s="2" customFormat="1" ht="44.25" customHeight="1">
      <c r="A320" s="40"/>
      <c r="B320" s="41"/>
      <c r="C320" s="270" t="s">
        <v>364</v>
      </c>
      <c r="D320" s="270" t="s">
        <v>274</v>
      </c>
      <c r="E320" s="271" t="s">
        <v>290</v>
      </c>
      <c r="F320" s="272" t="s">
        <v>291</v>
      </c>
      <c r="G320" s="273" t="s">
        <v>185</v>
      </c>
      <c r="H320" s="274">
        <v>30.239999999999998</v>
      </c>
      <c r="I320" s="275"/>
      <c r="J320" s="276">
        <f>ROUND(I320*H320,2)</f>
        <v>0</v>
      </c>
      <c r="K320" s="272" t="s">
        <v>1</v>
      </c>
      <c r="L320" s="277"/>
      <c r="M320" s="278" t="s">
        <v>1</v>
      </c>
      <c r="N320" s="279" t="s">
        <v>42</v>
      </c>
      <c r="O320" s="93"/>
      <c r="P320" s="229">
        <f>O320*H320</f>
        <v>0</v>
      </c>
      <c r="Q320" s="229">
        <v>0</v>
      </c>
      <c r="R320" s="229">
        <f>Q320*H320</f>
        <v>0</v>
      </c>
      <c r="S320" s="229">
        <v>0</v>
      </c>
      <c r="T320" s="230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31" t="s">
        <v>292</v>
      </c>
      <c r="AT320" s="231" t="s">
        <v>274</v>
      </c>
      <c r="AU320" s="231" t="s">
        <v>157</v>
      </c>
      <c r="AY320" s="19" t="s">
        <v>156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9" t="s">
        <v>85</v>
      </c>
      <c r="BK320" s="232">
        <f>ROUND(I320*H320,2)</f>
        <v>0</v>
      </c>
      <c r="BL320" s="19" t="s">
        <v>292</v>
      </c>
      <c r="BM320" s="231" t="s">
        <v>365</v>
      </c>
    </row>
    <row r="321" s="2" customFormat="1">
      <c r="A321" s="40"/>
      <c r="B321" s="41"/>
      <c r="C321" s="42"/>
      <c r="D321" s="233" t="s">
        <v>168</v>
      </c>
      <c r="E321" s="42"/>
      <c r="F321" s="234" t="s">
        <v>294</v>
      </c>
      <c r="G321" s="42"/>
      <c r="H321" s="42"/>
      <c r="I321" s="235"/>
      <c r="J321" s="42"/>
      <c r="K321" s="42"/>
      <c r="L321" s="46"/>
      <c r="M321" s="236"/>
      <c r="N321" s="237"/>
      <c r="O321" s="93"/>
      <c r="P321" s="93"/>
      <c r="Q321" s="93"/>
      <c r="R321" s="93"/>
      <c r="S321" s="93"/>
      <c r="T321" s="94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168</v>
      </c>
      <c r="AU321" s="19" t="s">
        <v>157</v>
      </c>
    </row>
    <row r="322" s="15" customFormat="1">
      <c r="A322" s="15"/>
      <c r="B322" s="260"/>
      <c r="C322" s="261"/>
      <c r="D322" s="233" t="s">
        <v>170</v>
      </c>
      <c r="E322" s="262" t="s">
        <v>1</v>
      </c>
      <c r="F322" s="263" t="s">
        <v>342</v>
      </c>
      <c r="G322" s="261"/>
      <c r="H322" s="262" t="s">
        <v>1</v>
      </c>
      <c r="I322" s="264"/>
      <c r="J322" s="261"/>
      <c r="K322" s="261"/>
      <c r="L322" s="265"/>
      <c r="M322" s="266"/>
      <c r="N322" s="267"/>
      <c r="O322" s="267"/>
      <c r="P322" s="267"/>
      <c r="Q322" s="267"/>
      <c r="R322" s="267"/>
      <c r="S322" s="267"/>
      <c r="T322" s="268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9" t="s">
        <v>170</v>
      </c>
      <c r="AU322" s="269" t="s">
        <v>157</v>
      </c>
      <c r="AV322" s="15" t="s">
        <v>85</v>
      </c>
      <c r="AW322" s="15" t="s">
        <v>35</v>
      </c>
      <c r="AX322" s="15" t="s">
        <v>77</v>
      </c>
      <c r="AY322" s="269" t="s">
        <v>156</v>
      </c>
    </row>
    <row r="323" s="15" customFormat="1">
      <c r="A323" s="15"/>
      <c r="B323" s="260"/>
      <c r="C323" s="261"/>
      <c r="D323" s="233" t="s">
        <v>170</v>
      </c>
      <c r="E323" s="262" t="s">
        <v>1</v>
      </c>
      <c r="F323" s="263" t="s">
        <v>343</v>
      </c>
      <c r="G323" s="261"/>
      <c r="H323" s="262" t="s">
        <v>1</v>
      </c>
      <c r="I323" s="264"/>
      <c r="J323" s="261"/>
      <c r="K323" s="261"/>
      <c r="L323" s="265"/>
      <c r="M323" s="266"/>
      <c r="N323" s="267"/>
      <c r="O323" s="267"/>
      <c r="P323" s="267"/>
      <c r="Q323" s="267"/>
      <c r="R323" s="267"/>
      <c r="S323" s="267"/>
      <c r="T323" s="268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9" t="s">
        <v>170</v>
      </c>
      <c r="AU323" s="269" t="s">
        <v>157</v>
      </c>
      <c r="AV323" s="15" t="s">
        <v>85</v>
      </c>
      <c r="AW323" s="15" t="s">
        <v>35</v>
      </c>
      <c r="AX323" s="15" t="s">
        <v>77</v>
      </c>
      <c r="AY323" s="269" t="s">
        <v>156</v>
      </c>
    </row>
    <row r="324" s="13" customFormat="1">
      <c r="A324" s="13"/>
      <c r="B324" s="238"/>
      <c r="C324" s="239"/>
      <c r="D324" s="233" t="s">
        <v>170</v>
      </c>
      <c r="E324" s="240" t="s">
        <v>1</v>
      </c>
      <c r="F324" s="241" t="s">
        <v>344</v>
      </c>
      <c r="G324" s="239"/>
      <c r="H324" s="242">
        <v>14.4</v>
      </c>
      <c r="I324" s="243"/>
      <c r="J324" s="239"/>
      <c r="K324" s="239"/>
      <c r="L324" s="244"/>
      <c r="M324" s="245"/>
      <c r="N324" s="246"/>
      <c r="O324" s="246"/>
      <c r="P324" s="246"/>
      <c r="Q324" s="246"/>
      <c r="R324" s="246"/>
      <c r="S324" s="246"/>
      <c r="T324" s="247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8" t="s">
        <v>170</v>
      </c>
      <c r="AU324" s="248" t="s">
        <v>157</v>
      </c>
      <c r="AV324" s="13" t="s">
        <v>87</v>
      </c>
      <c r="AW324" s="13" t="s">
        <v>35</v>
      </c>
      <c r="AX324" s="13" t="s">
        <v>77</v>
      </c>
      <c r="AY324" s="248" t="s">
        <v>156</v>
      </c>
    </row>
    <row r="325" s="15" customFormat="1">
      <c r="A325" s="15"/>
      <c r="B325" s="260"/>
      <c r="C325" s="261"/>
      <c r="D325" s="233" t="s">
        <v>170</v>
      </c>
      <c r="E325" s="262" t="s">
        <v>1</v>
      </c>
      <c r="F325" s="263" t="s">
        <v>345</v>
      </c>
      <c r="G325" s="261"/>
      <c r="H325" s="262" t="s">
        <v>1</v>
      </c>
      <c r="I325" s="264"/>
      <c r="J325" s="261"/>
      <c r="K325" s="261"/>
      <c r="L325" s="265"/>
      <c r="M325" s="266"/>
      <c r="N325" s="267"/>
      <c r="O325" s="267"/>
      <c r="P325" s="267"/>
      <c r="Q325" s="267"/>
      <c r="R325" s="267"/>
      <c r="S325" s="267"/>
      <c r="T325" s="268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9" t="s">
        <v>170</v>
      </c>
      <c r="AU325" s="269" t="s">
        <v>157</v>
      </c>
      <c r="AV325" s="15" t="s">
        <v>85</v>
      </c>
      <c r="AW325" s="15" t="s">
        <v>35</v>
      </c>
      <c r="AX325" s="15" t="s">
        <v>77</v>
      </c>
      <c r="AY325" s="269" t="s">
        <v>156</v>
      </c>
    </row>
    <row r="326" s="15" customFormat="1">
      <c r="A326" s="15"/>
      <c r="B326" s="260"/>
      <c r="C326" s="261"/>
      <c r="D326" s="233" t="s">
        <v>170</v>
      </c>
      <c r="E326" s="262" t="s">
        <v>1</v>
      </c>
      <c r="F326" s="263" t="s">
        <v>343</v>
      </c>
      <c r="G326" s="261"/>
      <c r="H326" s="262" t="s">
        <v>1</v>
      </c>
      <c r="I326" s="264"/>
      <c r="J326" s="261"/>
      <c r="K326" s="261"/>
      <c r="L326" s="265"/>
      <c r="M326" s="266"/>
      <c r="N326" s="267"/>
      <c r="O326" s="267"/>
      <c r="P326" s="267"/>
      <c r="Q326" s="267"/>
      <c r="R326" s="267"/>
      <c r="S326" s="267"/>
      <c r="T326" s="268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9" t="s">
        <v>170</v>
      </c>
      <c r="AU326" s="269" t="s">
        <v>157</v>
      </c>
      <c r="AV326" s="15" t="s">
        <v>85</v>
      </c>
      <c r="AW326" s="15" t="s">
        <v>35</v>
      </c>
      <c r="AX326" s="15" t="s">
        <v>77</v>
      </c>
      <c r="AY326" s="269" t="s">
        <v>156</v>
      </c>
    </row>
    <row r="327" s="13" customFormat="1">
      <c r="A327" s="13"/>
      <c r="B327" s="238"/>
      <c r="C327" s="239"/>
      <c r="D327" s="233" t="s">
        <v>170</v>
      </c>
      <c r="E327" s="240" t="s">
        <v>1</v>
      </c>
      <c r="F327" s="241" t="s">
        <v>344</v>
      </c>
      <c r="G327" s="239"/>
      <c r="H327" s="242">
        <v>14.4</v>
      </c>
      <c r="I327" s="243"/>
      <c r="J327" s="239"/>
      <c r="K327" s="239"/>
      <c r="L327" s="244"/>
      <c r="M327" s="245"/>
      <c r="N327" s="246"/>
      <c r="O327" s="246"/>
      <c r="P327" s="246"/>
      <c r="Q327" s="246"/>
      <c r="R327" s="246"/>
      <c r="S327" s="246"/>
      <c r="T327" s="247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8" t="s">
        <v>170</v>
      </c>
      <c r="AU327" s="248" t="s">
        <v>157</v>
      </c>
      <c r="AV327" s="13" t="s">
        <v>87</v>
      </c>
      <c r="AW327" s="13" t="s">
        <v>35</v>
      </c>
      <c r="AX327" s="13" t="s">
        <v>77</v>
      </c>
      <c r="AY327" s="248" t="s">
        <v>156</v>
      </c>
    </row>
    <row r="328" s="14" customFormat="1">
      <c r="A328" s="14"/>
      <c r="B328" s="249"/>
      <c r="C328" s="250"/>
      <c r="D328" s="233" t="s">
        <v>170</v>
      </c>
      <c r="E328" s="251" t="s">
        <v>1</v>
      </c>
      <c r="F328" s="252" t="s">
        <v>174</v>
      </c>
      <c r="G328" s="250"/>
      <c r="H328" s="253">
        <v>28.800000000000001</v>
      </c>
      <c r="I328" s="254"/>
      <c r="J328" s="250"/>
      <c r="K328" s="250"/>
      <c r="L328" s="255"/>
      <c r="M328" s="256"/>
      <c r="N328" s="257"/>
      <c r="O328" s="257"/>
      <c r="P328" s="257"/>
      <c r="Q328" s="257"/>
      <c r="R328" s="257"/>
      <c r="S328" s="257"/>
      <c r="T328" s="258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9" t="s">
        <v>170</v>
      </c>
      <c r="AU328" s="259" t="s">
        <v>157</v>
      </c>
      <c r="AV328" s="14" t="s">
        <v>166</v>
      </c>
      <c r="AW328" s="14" t="s">
        <v>35</v>
      </c>
      <c r="AX328" s="14" t="s">
        <v>85</v>
      </c>
      <c r="AY328" s="259" t="s">
        <v>156</v>
      </c>
    </row>
    <row r="329" s="13" customFormat="1">
      <c r="A329" s="13"/>
      <c r="B329" s="238"/>
      <c r="C329" s="239"/>
      <c r="D329" s="233" t="s">
        <v>170</v>
      </c>
      <c r="E329" s="239"/>
      <c r="F329" s="241" t="s">
        <v>366</v>
      </c>
      <c r="G329" s="239"/>
      <c r="H329" s="242">
        <v>30.239999999999998</v>
      </c>
      <c r="I329" s="243"/>
      <c r="J329" s="239"/>
      <c r="K329" s="239"/>
      <c r="L329" s="244"/>
      <c r="M329" s="245"/>
      <c r="N329" s="246"/>
      <c r="O329" s="246"/>
      <c r="P329" s="246"/>
      <c r="Q329" s="246"/>
      <c r="R329" s="246"/>
      <c r="S329" s="246"/>
      <c r="T329" s="247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8" t="s">
        <v>170</v>
      </c>
      <c r="AU329" s="248" t="s">
        <v>157</v>
      </c>
      <c r="AV329" s="13" t="s">
        <v>87</v>
      </c>
      <c r="AW329" s="13" t="s">
        <v>4</v>
      </c>
      <c r="AX329" s="13" t="s">
        <v>85</v>
      </c>
      <c r="AY329" s="248" t="s">
        <v>156</v>
      </c>
    </row>
    <row r="330" s="2" customFormat="1" ht="24.15" customHeight="1">
      <c r="A330" s="40"/>
      <c r="B330" s="41"/>
      <c r="C330" s="270" t="s">
        <v>367</v>
      </c>
      <c r="D330" s="270" t="s">
        <v>274</v>
      </c>
      <c r="E330" s="271" t="s">
        <v>368</v>
      </c>
      <c r="F330" s="272" t="s">
        <v>369</v>
      </c>
      <c r="G330" s="273" t="s">
        <v>185</v>
      </c>
      <c r="H330" s="274">
        <v>15.119999999999999</v>
      </c>
      <c r="I330" s="275"/>
      <c r="J330" s="276">
        <f>ROUND(I330*H330,2)</f>
        <v>0</v>
      </c>
      <c r="K330" s="272" t="s">
        <v>1</v>
      </c>
      <c r="L330" s="277"/>
      <c r="M330" s="278" t="s">
        <v>1</v>
      </c>
      <c r="N330" s="279" t="s">
        <v>42</v>
      </c>
      <c r="O330" s="93"/>
      <c r="P330" s="229">
        <f>O330*H330</f>
        <v>0</v>
      </c>
      <c r="Q330" s="229">
        <v>0</v>
      </c>
      <c r="R330" s="229">
        <f>Q330*H330</f>
        <v>0</v>
      </c>
      <c r="S330" s="229">
        <v>0</v>
      </c>
      <c r="T330" s="230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31" t="s">
        <v>292</v>
      </c>
      <c r="AT330" s="231" t="s">
        <v>274</v>
      </c>
      <c r="AU330" s="231" t="s">
        <v>157</v>
      </c>
      <c r="AY330" s="19" t="s">
        <v>156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19" t="s">
        <v>85</v>
      </c>
      <c r="BK330" s="232">
        <f>ROUND(I330*H330,2)</f>
        <v>0</v>
      </c>
      <c r="BL330" s="19" t="s">
        <v>292</v>
      </c>
      <c r="BM330" s="231" t="s">
        <v>370</v>
      </c>
    </row>
    <row r="331" s="2" customFormat="1">
      <c r="A331" s="40"/>
      <c r="B331" s="41"/>
      <c r="C331" s="42"/>
      <c r="D331" s="233" t="s">
        <v>168</v>
      </c>
      <c r="E331" s="42"/>
      <c r="F331" s="234" t="s">
        <v>371</v>
      </c>
      <c r="G331" s="42"/>
      <c r="H331" s="42"/>
      <c r="I331" s="235"/>
      <c r="J331" s="42"/>
      <c r="K331" s="42"/>
      <c r="L331" s="46"/>
      <c r="M331" s="236"/>
      <c r="N331" s="237"/>
      <c r="O331" s="93"/>
      <c r="P331" s="93"/>
      <c r="Q331" s="93"/>
      <c r="R331" s="93"/>
      <c r="S331" s="93"/>
      <c r="T331" s="94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168</v>
      </c>
      <c r="AU331" s="19" t="s">
        <v>157</v>
      </c>
    </row>
    <row r="332" s="15" customFormat="1">
      <c r="A332" s="15"/>
      <c r="B332" s="260"/>
      <c r="C332" s="261"/>
      <c r="D332" s="233" t="s">
        <v>170</v>
      </c>
      <c r="E332" s="262" t="s">
        <v>1</v>
      </c>
      <c r="F332" s="263" t="s">
        <v>345</v>
      </c>
      <c r="G332" s="261"/>
      <c r="H332" s="262" t="s">
        <v>1</v>
      </c>
      <c r="I332" s="264"/>
      <c r="J332" s="261"/>
      <c r="K332" s="261"/>
      <c r="L332" s="265"/>
      <c r="M332" s="266"/>
      <c r="N332" s="267"/>
      <c r="O332" s="267"/>
      <c r="P332" s="267"/>
      <c r="Q332" s="267"/>
      <c r="R332" s="267"/>
      <c r="S332" s="267"/>
      <c r="T332" s="268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69" t="s">
        <v>170</v>
      </c>
      <c r="AU332" s="269" t="s">
        <v>157</v>
      </c>
      <c r="AV332" s="15" t="s">
        <v>85</v>
      </c>
      <c r="AW332" s="15" t="s">
        <v>35</v>
      </c>
      <c r="AX332" s="15" t="s">
        <v>77</v>
      </c>
      <c r="AY332" s="269" t="s">
        <v>156</v>
      </c>
    </row>
    <row r="333" s="15" customFormat="1">
      <c r="A333" s="15"/>
      <c r="B333" s="260"/>
      <c r="C333" s="261"/>
      <c r="D333" s="233" t="s">
        <v>170</v>
      </c>
      <c r="E333" s="262" t="s">
        <v>1</v>
      </c>
      <c r="F333" s="263" t="s">
        <v>343</v>
      </c>
      <c r="G333" s="261"/>
      <c r="H333" s="262" t="s">
        <v>1</v>
      </c>
      <c r="I333" s="264"/>
      <c r="J333" s="261"/>
      <c r="K333" s="261"/>
      <c r="L333" s="265"/>
      <c r="M333" s="266"/>
      <c r="N333" s="267"/>
      <c r="O333" s="267"/>
      <c r="P333" s="267"/>
      <c r="Q333" s="267"/>
      <c r="R333" s="267"/>
      <c r="S333" s="267"/>
      <c r="T333" s="268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69" t="s">
        <v>170</v>
      </c>
      <c r="AU333" s="269" t="s">
        <v>157</v>
      </c>
      <c r="AV333" s="15" t="s">
        <v>85</v>
      </c>
      <c r="AW333" s="15" t="s">
        <v>35</v>
      </c>
      <c r="AX333" s="15" t="s">
        <v>77</v>
      </c>
      <c r="AY333" s="269" t="s">
        <v>156</v>
      </c>
    </row>
    <row r="334" s="13" customFormat="1">
      <c r="A334" s="13"/>
      <c r="B334" s="238"/>
      <c r="C334" s="239"/>
      <c r="D334" s="233" t="s">
        <v>170</v>
      </c>
      <c r="E334" s="240" t="s">
        <v>1</v>
      </c>
      <c r="F334" s="241" t="s">
        <v>344</v>
      </c>
      <c r="G334" s="239"/>
      <c r="H334" s="242">
        <v>14.4</v>
      </c>
      <c r="I334" s="243"/>
      <c r="J334" s="239"/>
      <c r="K334" s="239"/>
      <c r="L334" s="244"/>
      <c r="M334" s="245"/>
      <c r="N334" s="246"/>
      <c r="O334" s="246"/>
      <c r="P334" s="246"/>
      <c r="Q334" s="246"/>
      <c r="R334" s="246"/>
      <c r="S334" s="246"/>
      <c r="T334" s="247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8" t="s">
        <v>170</v>
      </c>
      <c r="AU334" s="248" t="s">
        <v>157</v>
      </c>
      <c r="AV334" s="13" t="s">
        <v>87</v>
      </c>
      <c r="AW334" s="13" t="s">
        <v>35</v>
      </c>
      <c r="AX334" s="13" t="s">
        <v>77</v>
      </c>
      <c r="AY334" s="248" t="s">
        <v>156</v>
      </c>
    </row>
    <row r="335" s="14" customFormat="1">
      <c r="A335" s="14"/>
      <c r="B335" s="249"/>
      <c r="C335" s="250"/>
      <c r="D335" s="233" t="s">
        <v>170</v>
      </c>
      <c r="E335" s="251" t="s">
        <v>1</v>
      </c>
      <c r="F335" s="252" t="s">
        <v>174</v>
      </c>
      <c r="G335" s="250"/>
      <c r="H335" s="253">
        <v>14.4</v>
      </c>
      <c r="I335" s="254"/>
      <c r="J335" s="250"/>
      <c r="K335" s="250"/>
      <c r="L335" s="255"/>
      <c r="M335" s="256"/>
      <c r="N335" s="257"/>
      <c r="O335" s="257"/>
      <c r="P335" s="257"/>
      <c r="Q335" s="257"/>
      <c r="R335" s="257"/>
      <c r="S335" s="257"/>
      <c r="T335" s="258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9" t="s">
        <v>170</v>
      </c>
      <c r="AU335" s="259" t="s">
        <v>157</v>
      </c>
      <c r="AV335" s="14" t="s">
        <v>166</v>
      </c>
      <c r="AW335" s="14" t="s">
        <v>35</v>
      </c>
      <c r="AX335" s="14" t="s">
        <v>85</v>
      </c>
      <c r="AY335" s="259" t="s">
        <v>156</v>
      </c>
    </row>
    <row r="336" s="13" customFormat="1">
      <c r="A336" s="13"/>
      <c r="B336" s="238"/>
      <c r="C336" s="239"/>
      <c r="D336" s="233" t="s">
        <v>170</v>
      </c>
      <c r="E336" s="239"/>
      <c r="F336" s="241" t="s">
        <v>372</v>
      </c>
      <c r="G336" s="239"/>
      <c r="H336" s="242">
        <v>15.119999999999999</v>
      </c>
      <c r="I336" s="243"/>
      <c r="J336" s="239"/>
      <c r="K336" s="239"/>
      <c r="L336" s="244"/>
      <c r="M336" s="245"/>
      <c r="N336" s="246"/>
      <c r="O336" s="246"/>
      <c r="P336" s="246"/>
      <c r="Q336" s="246"/>
      <c r="R336" s="246"/>
      <c r="S336" s="246"/>
      <c r="T336" s="247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8" t="s">
        <v>170</v>
      </c>
      <c r="AU336" s="248" t="s">
        <v>157</v>
      </c>
      <c r="AV336" s="13" t="s">
        <v>87</v>
      </c>
      <c r="AW336" s="13" t="s">
        <v>4</v>
      </c>
      <c r="AX336" s="13" t="s">
        <v>85</v>
      </c>
      <c r="AY336" s="248" t="s">
        <v>156</v>
      </c>
    </row>
    <row r="337" s="2" customFormat="1" ht="24.15" customHeight="1">
      <c r="A337" s="40"/>
      <c r="B337" s="41"/>
      <c r="C337" s="270" t="s">
        <v>373</v>
      </c>
      <c r="D337" s="270" t="s">
        <v>274</v>
      </c>
      <c r="E337" s="271" t="s">
        <v>374</v>
      </c>
      <c r="F337" s="272" t="s">
        <v>375</v>
      </c>
      <c r="G337" s="273" t="s">
        <v>185</v>
      </c>
      <c r="H337" s="274">
        <v>15.119999999999999</v>
      </c>
      <c r="I337" s="275"/>
      <c r="J337" s="276">
        <f>ROUND(I337*H337,2)</f>
        <v>0</v>
      </c>
      <c r="K337" s="272" t="s">
        <v>1</v>
      </c>
      <c r="L337" s="277"/>
      <c r="M337" s="278" t="s">
        <v>1</v>
      </c>
      <c r="N337" s="279" t="s">
        <v>42</v>
      </c>
      <c r="O337" s="93"/>
      <c r="P337" s="229">
        <f>O337*H337</f>
        <v>0</v>
      </c>
      <c r="Q337" s="229">
        <v>0</v>
      </c>
      <c r="R337" s="229">
        <f>Q337*H337</f>
        <v>0</v>
      </c>
      <c r="S337" s="229">
        <v>0</v>
      </c>
      <c r="T337" s="230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31" t="s">
        <v>292</v>
      </c>
      <c r="AT337" s="231" t="s">
        <v>274</v>
      </c>
      <c r="AU337" s="231" t="s">
        <v>157</v>
      </c>
      <c r="AY337" s="19" t="s">
        <v>156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9" t="s">
        <v>85</v>
      </c>
      <c r="BK337" s="232">
        <f>ROUND(I337*H337,2)</f>
        <v>0</v>
      </c>
      <c r="BL337" s="19" t="s">
        <v>292</v>
      </c>
      <c r="BM337" s="231" t="s">
        <v>376</v>
      </c>
    </row>
    <row r="338" s="2" customFormat="1">
      <c r="A338" s="40"/>
      <c r="B338" s="41"/>
      <c r="C338" s="42"/>
      <c r="D338" s="233" t="s">
        <v>168</v>
      </c>
      <c r="E338" s="42"/>
      <c r="F338" s="234" t="s">
        <v>377</v>
      </c>
      <c r="G338" s="42"/>
      <c r="H338" s="42"/>
      <c r="I338" s="235"/>
      <c r="J338" s="42"/>
      <c r="K338" s="42"/>
      <c r="L338" s="46"/>
      <c r="M338" s="236"/>
      <c r="N338" s="237"/>
      <c r="O338" s="93"/>
      <c r="P338" s="93"/>
      <c r="Q338" s="93"/>
      <c r="R338" s="93"/>
      <c r="S338" s="93"/>
      <c r="T338" s="94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168</v>
      </c>
      <c r="AU338" s="19" t="s">
        <v>157</v>
      </c>
    </row>
    <row r="339" s="15" customFormat="1">
      <c r="A339" s="15"/>
      <c r="B339" s="260"/>
      <c r="C339" s="261"/>
      <c r="D339" s="233" t="s">
        <v>170</v>
      </c>
      <c r="E339" s="262" t="s">
        <v>1</v>
      </c>
      <c r="F339" s="263" t="s">
        <v>378</v>
      </c>
      <c r="G339" s="261"/>
      <c r="H339" s="262" t="s">
        <v>1</v>
      </c>
      <c r="I339" s="264"/>
      <c r="J339" s="261"/>
      <c r="K339" s="261"/>
      <c r="L339" s="265"/>
      <c r="M339" s="266"/>
      <c r="N339" s="267"/>
      <c r="O339" s="267"/>
      <c r="P339" s="267"/>
      <c r="Q339" s="267"/>
      <c r="R339" s="267"/>
      <c r="S339" s="267"/>
      <c r="T339" s="268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69" t="s">
        <v>170</v>
      </c>
      <c r="AU339" s="269" t="s">
        <v>157</v>
      </c>
      <c r="AV339" s="15" t="s">
        <v>85</v>
      </c>
      <c r="AW339" s="15" t="s">
        <v>35</v>
      </c>
      <c r="AX339" s="15" t="s">
        <v>77</v>
      </c>
      <c r="AY339" s="269" t="s">
        <v>156</v>
      </c>
    </row>
    <row r="340" s="15" customFormat="1">
      <c r="A340" s="15"/>
      <c r="B340" s="260"/>
      <c r="C340" s="261"/>
      <c r="D340" s="233" t="s">
        <v>170</v>
      </c>
      <c r="E340" s="262" t="s">
        <v>1</v>
      </c>
      <c r="F340" s="263" t="s">
        <v>343</v>
      </c>
      <c r="G340" s="261"/>
      <c r="H340" s="262" t="s">
        <v>1</v>
      </c>
      <c r="I340" s="264"/>
      <c r="J340" s="261"/>
      <c r="K340" s="261"/>
      <c r="L340" s="265"/>
      <c r="M340" s="266"/>
      <c r="N340" s="267"/>
      <c r="O340" s="267"/>
      <c r="P340" s="267"/>
      <c r="Q340" s="267"/>
      <c r="R340" s="267"/>
      <c r="S340" s="267"/>
      <c r="T340" s="268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69" t="s">
        <v>170</v>
      </c>
      <c r="AU340" s="269" t="s">
        <v>157</v>
      </c>
      <c r="AV340" s="15" t="s">
        <v>85</v>
      </c>
      <c r="AW340" s="15" t="s">
        <v>35</v>
      </c>
      <c r="AX340" s="15" t="s">
        <v>77</v>
      </c>
      <c r="AY340" s="269" t="s">
        <v>156</v>
      </c>
    </row>
    <row r="341" s="13" customFormat="1">
      <c r="A341" s="13"/>
      <c r="B341" s="238"/>
      <c r="C341" s="239"/>
      <c r="D341" s="233" t="s">
        <v>170</v>
      </c>
      <c r="E341" s="240" t="s">
        <v>1</v>
      </c>
      <c r="F341" s="241" t="s">
        <v>344</v>
      </c>
      <c r="G341" s="239"/>
      <c r="H341" s="242">
        <v>14.4</v>
      </c>
      <c r="I341" s="243"/>
      <c r="J341" s="239"/>
      <c r="K341" s="239"/>
      <c r="L341" s="244"/>
      <c r="M341" s="245"/>
      <c r="N341" s="246"/>
      <c r="O341" s="246"/>
      <c r="P341" s="246"/>
      <c r="Q341" s="246"/>
      <c r="R341" s="246"/>
      <c r="S341" s="246"/>
      <c r="T341" s="247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8" t="s">
        <v>170</v>
      </c>
      <c r="AU341" s="248" t="s">
        <v>157</v>
      </c>
      <c r="AV341" s="13" t="s">
        <v>87</v>
      </c>
      <c r="AW341" s="13" t="s">
        <v>35</v>
      </c>
      <c r="AX341" s="13" t="s">
        <v>77</v>
      </c>
      <c r="AY341" s="248" t="s">
        <v>156</v>
      </c>
    </row>
    <row r="342" s="14" customFormat="1">
      <c r="A342" s="14"/>
      <c r="B342" s="249"/>
      <c r="C342" s="250"/>
      <c r="D342" s="233" t="s">
        <v>170</v>
      </c>
      <c r="E342" s="251" t="s">
        <v>1</v>
      </c>
      <c r="F342" s="252" t="s">
        <v>174</v>
      </c>
      <c r="G342" s="250"/>
      <c r="H342" s="253">
        <v>14.4</v>
      </c>
      <c r="I342" s="254"/>
      <c r="J342" s="250"/>
      <c r="K342" s="250"/>
      <c r="L342" s="255"/>
      <c r="M342" s="256"/>
      <c r="N342" s="257"/>
      <c r="O342" s="257"/>
      <c r="P342" s="257"/>
      <c r="Q342" s="257"/>
      <c r="R342" s="257"/>
      <c r="S342" s="257"/>
      <c r="T342" s="258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9" t="s">
        <v>170</v>
      </c>
      <c r="AU342" s="259" t="s">
        <v>157</v>
      </c>
      <c r="AV342" s="14" t="s">
        <v>166</v>
      </c>
      <c r="AW342" s="14" t="s">
        <v>35</v>
      </c>
      <c r="AX342" s="14" t="s">
        <v>85</v>
      </c>
      <c r="AY342" s="259" t="s">
        <v>156</v>
      </c>
    </row>
    <row r="343" s="13" customFormat="1">
      <c r="A343" s="13"/>
      <c r="B343" s="238"/>
      <c r="C343" s="239"/>
      <c r="D343" s="233" t="s">
        <v>170</v>
      </c>
      <c r="E343" s="239"/>
      <c r="F343" s="241" t="s">
        <v>372</v>
      </c>
      <c r="G343" s="239"/>
      <c r="H343" s="242">
        <v>15.119999999999999</v>
      </c>
      <c r="I343" s="243"/>
      <c r="J343" s="239"/>
      <c r="K343" s="239"/>
      <c r="L343" s="244"/>
      <c r="M343" s="245"/>
      <c r="N343" s="246"/>
      <c r="O343" s="246"/>
      <c r="P343" s="246"/>
      <c r="Q343" s="246"/>
      <c r="R343" s="246"/>
      <c r="S343" s="246"/>
      <c r="T343" s="247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8" t="s">
        <v>170</v>
      </c>
      <c r="AU343" s="248" t="s">
        <v>157</v>
      </c>
      <c r="AV343" s="13" t="s">
        <v>87</v>
      </c>
      <c r="AW343" s="13" t="s">
        <v>4</v>
      </c>
      <c r="AX343" s="13" t="s">
        <v>85</v>
      </c>
      <c r="AY343" s="248" t="s">
        <v>156</v>
      </c>
    </row>
    <row r="344" s="2" customFormat="1" ht="24.15" customHeight="1">
      <c r="A344" s="40"/>
      <c r="B344" s="41"/>
      <c r="C344" s="220" t="s">
        <v>379</v>
      </c>
      <c r="D344" s="220" t="s">
        <v>161</v>
      </c>
      <c r="E344" s="221" t="s">
        <v>380</v>
      </c>
      <c r="F344" s="222" t="s">
        <v>381</v>
      </c>
      <c r="G344" s="223" t="s">
        <v>177</v>
      </c>
      <c r="H344" s="224">
        <v>28.800000000000001</v>
      </c>
      <c r="I344" s="225"/>
      <c r="J344" s="226">
        <f>ROUND(I344*H344,2)</f>
        <v>0</v>
      </c>
      <c r="K344" s="222" t="s">
        <v>382</v>
      </c>
      <c r="L344" s="46"/>
      <c r="M344" s="227" t="s">
        <v>1</v>
      </c>
      <c r="N344" s="228" t="s">
        <v>42</v>
      </c>
      <c r="O344" s="93"/>
      <c r="P344" s="229">
        <f>O344*H344</f>
        <v>0</v>
      </c>
      <c r="Q344" s="229">
        <v>0.00348</v>
      </c>
      <c r="R344" s="229">
        <f>Q344*H344</f>
        <v>0.10022400000000001</v>
      </c>
      <c r="S344" s="229">
        <v>0</v>
      </c>
      <c r="T344" s="230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31" t="s">
        <v>166</v>
      </c>
      <c r="AT344" s="231" t="s">
        <v>161</v>
      </c>
      <c r="AU344" s="231" t="s">
        <v>157</v>
      </c>
      <c r="AY344" s="19" t="s">
        <v>156</v>
      </c>
      <c r="BE344" s="232">
        <f>IF(N344="základní",J344,0)</f>
        <v>0</v>
      </c>
      <c r="BF344" s="232">
        <f>IF(N344="snížená",J344,0)</f>
        <v>0</v>
      </c>
      <c r="BG344" s="232">
        <f>IF(N344="zákl. přenesená",J344,0)</f>
        <v>0</v>
      </c>
      <c r="BH344" s="232">
        <f>IF(N344="sníž. přenesená",J344,0)</f>
        <v>0</v>
      </c>
      <c r="BI344" s="232">
        <f>IF(N344="nulová",J344,0)</f>
        <v>0</v>
      </c>
      <c r="BJ344" s="19" t="s">
        <v>85</v>
      </c>
      <c r="BK344" s="232">
        <f>ROUND(I344*H344,2)</f>
        <v>0</v>
      </c>
      <c r="BL344" s="19" t="s">
        <v>166</v>
      </c>
      <c r="BM344" s="231" t="s">
        <v>383</v>
      </c>
    </row>
    <row r="345" s="2" customFormat="1">
      <c r="A345" s="40"/>
      <c r="B345" s="41"/>
      <c r="C345" s="42"/>
      <c r="D345" s="233" t="s">
        <v>168</v>
      </c>
      <c r="E345" s="42"/>
      <c r="F345" s="234" t="s">
        <v>384</v>
      </c>
      <c r="G345" s="42"/>
      <c r="H345" s="42"/>
      <c r="I345" s="235"/>
      <c r="J345" s="42"/>
      <c r="K345" s="42"/>
      <c r="L345" s="46"/>
      <c r="M345" s="236"/>
      <c r="N345" s="237"/>
      <c r="O345" s="93"/>
      <c r="P345" s="93"/>
      <c r="Q345" s="93"/>
      <c r="R345" s="93"/>
      <c r="S345" s="93"/>
      <c r="T345" s="94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168</v>
      </c>
      <c r="AU345" s="19" t="s">
        <v>157</v>
      </c>
    </row>
    <row r="346" s="15" customFormat="1">
      <c r="A346" s="15"/>
      <c r="B346" s="260"/>
      <c r="C346" s="261"/>
      <c r="D346" s="233" t="s">
        <v>170</v>
      </c>
      <c r="E346" s="262" t="s">
        <v>1</v>
      </c>
      <c r="F346" s="263" t="s">
        <v>343</v>
      </c>
      <c r="G346" s="261"/>
      <c r="H346" s="262" t="s">
        <v>1</v>
      </c>
      <c r="I346" s="264"/>
      <c r="J346" s="261"/>
      <c r="K346" s="261"/>
      <c r="L346" s="265"/>
      <c r="M346" s="266"/>
      <c r="N346" s="267"/>
      <c r="O346" s="267"/>
      <c r="P346" s="267"/>
      <c r="Q346" s="267"/>
      <c r="R346" s="267"/>
      <c r="S346" s="267"/>
      <c r="T346" s="268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9" t="s">
        <v>170</v>
      </c>
      <c r="AU346" s="269" t="s">
        <v>157</v>
      </c>
      <c r="AV346" s="15" t="s">
        <v>85</v>
      </c>
      <c r="AW346" s="15" t="s">
        <v>35</v>
      </c>
      <c r="AX346" s="15" t="s">
        <v>77</v>
      </c>
      <c r="AY346" s="269" t="s">
        <v>156</v>
      </c>
    </row>
    <row r="347" s="13" customFormat="1">
      <c r="A347" s="13"/>
      <c r="B347" s="238"/>
      <c r="C347" s="239"/>
      <c r="D347" s="233" t="s">
        <v>170</v>
      </c>
      <c r="E347" s="240" t="s">
        <v>1</v>
      </c>
      <c r="F347" s="241" t="s">
        <v>385</v>
      </c>
      <c r="G347" s="239"/>
      <c r="H347" s="242">
        <v>28.800000000000001</v>
      </c>
      <c r="I347" s="243"/>
      <c r="J347" s="239"/>
      <c r="K347" s="239"/>
      <c r="L347" s="244"/>
      <c r="M347" s="245"/>
      <c r="N347" s="246"/>
      <c r="O347" s="246"/>
      <c r="P347" s="246"/>
      <c r="Q347" s="246"/>
      <c r="R347" s="246"/>
      <c r="S347" s="246"/>
      <c r="T347" s="247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8" t="s">
        <v>170</v>
      </c>
      <c r="AU347" s="248" t="s">
        <v>157</v>
      </c>
      <c r="AV347" s="13" t="s">
        <v>87</v>
      </c>
      <c r="AW347" s="13" t="s">
        <v>35</v>
      </c>
      <c r="AX347" s="13" t="s">
        <v>77</v>
      </c>
      <c r="AY347" s="248" t="s">
        <v>156</v>
      </c>
    </row>
    <row r="348" s="14" customFormat="1">
      <c r="A348" s="14"/>
      <c r="B348" s="249"/>
      <c r="C348" s="250"/>
      <c r="D348" s="233" t="s">
        <v>170</v>
      </c>
      <c r="E348" s="251" t="s">
        <v>1</v>
      </c>
      <c r="F348" s="252" t="s">
        <v>174</v>
      </c>
      <c r="G348" s="250"/>
      <c r="H348" s="253">
        <v>28.800000000000001</v>
      </c>
      <c r="I348" s="254"/>
      <c r="J348" s="250"/>
      <c r="K348" s="250"/>
      <c r="L348" s="255"/>
      <c r="M348" s="256"/>
      <c r="N348" s="257"/>
      <c r="O348" s="257"/>
      <c r="P348" s="257"/>
      <c r="Q348" s="257"/>
      <c r="R348" s="257"/>
      <c r="S348" s="257"/>
      <c r="T348" s="258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9" t="s">
        <v>170</v>
      </c>
      <c r="AU348" s="259" t="s">
        <v>157</v>
      </c>
      <c r="AV348" s="14" t="s">
        <v>166</v>
      </c>
      <c r="AW348" s="14" t="s">
        <v>35</v>
      </c>
      <c r="AX348" s="14" t="s">
        <v>85</v>
      </c>
      <c r="AY348" s="259" t="s">
        <v>156</v>
      </c>
    </row>
    <row r="349" s="2" customFormat="1" ht="21.75" customHeight="1">
      <c r="A349" s="40"/>
      <c r="B349" s="41"/>
      <c r="C349" s="220" t="s">
        <v>386</v>
      </c>
      <c r="D349" s="220" t="s">
        <v>161</v>
      </c>
      <c r="E349" s="221" t="s">
        <v>324</v>
      </c>
      <c r="F349" s="222" t="s">
        <v>325</v>
      </c>
      <c r="G349" s="223" t="s">
        <v>177</v>
      </c>
      <c r="H349" s="224">
        <v>34.560000000000002</v>
      </c>
      <c r="I349" s="225"/>
      <c r="J349" s="226">
        <f>ROUND(I349*H349,2)</f>
        <v>0</v>
      </c>
      <c r="K349" s="222" t="s">
        <v>165</v>
      </c>
      <c r="L349" s="46"/>
      <c r="M349" s="227" t="s">
        <v>1</v>
      </c>
      <c r="N349" s="228" t="s">
        <v>42</v>
      </c>
      <c r="O349" s="93"/>
      <c r="P349" s="229">
        <f>O349*H349</f>
        <v>0</v>
      </c>
      <c r="Q349" s="229">
        <v>0.00038999999999999999</v>
      </c>
      <c r="R349" s="229">
        <f>Q349*H349</f>
        <v>0.013478400000000002</v>
      </c>
      <c r="S349" s="229">
        <v>1.0000000000000001E-05</v>
      </c>
      <c r="T349" s="230">
        <f>S349*H349</f>
        <v>0.00034560000000000005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31" t="s">
        <v>166</v>
      </c>
      <c r="AT349" s="231" t="s">
        <v>161</v>
      </c>
      <c r="AU349" s="231" t="s">
        <v>157</v>
      </c>
      <c r="AY349" s="19" t="s">
        <v>156</v>
      </c>
      <c r="BE349" s="232">
        <f>IF(N349="základní",J349,0)</f>
        <v>0</v>
      </c>
      <c r="BF349" s="232">
        <f>IF(N349="snížená",J349,0)</f>
        <v>0</v>
      </c>
      <c r="BG349" s="232">
        <f>IF(N349="zákl. přenesená",J349,0)</f>
        <v>0</v>
      </c>
      <c r="BH349" s="232">
        <f>IF(N349="sníž. přenesená",J349,0)</f>
        <v>0</v>
      </c>
      <c r="BI349" s="232">
        <f>IF(N349="nulová",J349,0)</f>
        <v>0</v>
      </c>
      <c r="BJ349" s="19" t="s">
        <v>85</v>
      </c>
      <c r="BK349" s="232">
        <f>ROUND(I349*H349,2)</f>
        <v>0</v>
      </c>
      <c r="BL349" s="19" t="s">
        <v>166</v>
      </c>
      <c r="BM349" s="231" t="s">
        <v>387</v>
      </c>
    </row>
    <row r="350" s="2" customFormat="1">
      <c r="A350" s="40"/>
      <c r="B350" s="41"/>
      <c r="C350" s="42"/>
      <c r="D350" s="233" t="s">
        <v>168</v>
      </c>
      <c r="E350" s="42"/>
      <c r="F350" s="234" t="s">
        <v>327</v>
      </c>
      <c r="G350" s="42"/>
      <c r="H350" s="42"/>
      <c r="I350" s="235"/>
      <c r="J350" s="42"/>
      <c r="K350" s="42"/>
      <c r="L350" s="46"/>
      <c r="M350" s="236"/>
      <c r="N350" s="237"/>
      <c r="O350" s="93"/>
      <c r="P350" s="93"/>
      <c r="Q350" s="93"/>
      <c r="R350" s="93"/>
      <c r="S350" s="93"/>
      <c r="T350" s="94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168</v>
      </c>
      <c r="AU350" s="19" t="s">
        <v>157</v>
      </c>
    </row>
    <row r="351" s="15" customFormat="1">
      <c r="A351" s="15"/>
      <c r="B351" s="260"/>
      <c r="C351" s="261"/>
      <c r="D351" s="233" t="s">
        <v>170</v>
      </c>
      <c r="E351" s="262" t="s">
        <v>1</v>
      </c>
      <c r="F351" s="263" t="s">
        <v>388</v>
      </c>
      <c r="G351" s="261"/>
      <c r="H351" s="262" t="s">
        <v>1</v>
      </c>
      <c r="I351" s="264"/>
      <c r="J351" s="261"/>
      <c r="K351" s="261"/>
      <c r="L351" s="265"/>
      <c r="M351" s="266"/>
      <c r="N351" s="267"/>
      <c r="O351" s="267"/>
      <c r="P351" s="267"/>
      <c r="Q351" s="267"/>
      <c r="R351" s="267"/>
      <c r="S351" s="267"/>
      <c r="T351" s="268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69" t="s">
        <v>170</v>
      </c>
      <c r="AU351" s="269" t="s">
        <v>157</v>
      </c>
      <c r="AV351" s="15" t="s">
        <v>85</v>
      </c>
      <c r="AW351" s="15" t="s">
        <v>35</v>
      </c>
      <c r="AX351" s="15" t="s">
        <v>77</v>
      </c>
      <c r="AY351" s="269" t="s">
        <v>156</v>
      </c>
    </row>
    <row r="352" s="13" customFormat="1">
      <c r="A352" s="13"/>
      <c r="B352" s="238"/>
      <c r="C352" s="239"/>
      <c r="D352" s="233" t="s">
        <v>170</v>
      </c>
      <c r="E352" s="240" t="s">
        <v>1</v>
      </c>
      <c r="F352" s="241" t="s">
        <v>328</v>
      </c>
      <c r="G352" s="239"/>
      <c r="H352" s="242">
        <v>11.52</v>
      </c>
      <c r="I352" s="243"/>
      <c r="J352" s="239"/>
      <c r="K352" s="239"/>
      <c r="L352" s="244"/>
      <c r="M352" s="245"/>
      <c r="N352" s="246"/>
      <c r="O352" s="246"/>
      <c r="P352" s="246"/>
      <c r="Q352" s="246"/>
      <c r="R352" s="246"/>
      <c r="S352" s="246"/>
      <c r="T352" s="247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8" t="s">
        <v>170</v>
      </c>
      <c r="AU352" s="248" t="s">
        <v>157</v>
      </c>
      <c r="AV352" s="13" t="s">
        <v>87</v>
      </c>
      <c r="AW352" s="13" t="s">
        <v>35</v>
      </c>
      <c r="AX352" s="13" t="s">
        <v>77</v>
      </c>
      <c r="AY352" s="248" t="s">
        <v>156</v>
      </c>
    </row>
    <row r="353" s="13" customFormat="1">
      <c r="A353" s="13"/>
      <c r="B353" s="238"/>
      <c r="C353" s="239"/>
      <c r="D353" s="233" t="s">
        <v>170</v>
      </c>
      <c r="E353" s="240" t="s">
        <v>1</v>
      </c>
      <c r="F353" s="241" t="s">
        <v>329</v>
      </c>
      <c r="G353" s="239"/>
      <c r="H353" s="242">
        <v>11.52</v>
      </c>
      <c r="I353" s="243"/>
      <c r="J353" s="239"/>
      <c r="K353" s="239"/>
      <c r="L353" s="244"/>
      <c r="M353" s="245"/>
      <c r="N353" s="246"/>
      <c r="O353" s="246"/>
      <c r="P353" s="246"/>
      <c r="Q353" s="246"/>
      <c r="R353" s="246"/>
      <c r="S353" s="246"/>
      <c r="T353" s="247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8" t="s">
        <v>170</v>
      </c>
      <c r="AU353" s="248" t="s">
        <v>157</v>
      </c>
      <c r="AV353" s="13" t="s">
        <v>87</v>
      </c>
      <c r="AW353" s="13" t="s">
        <v>35</v>
      </c>
      <c r="AX353" s="13" t="s">
        <v>77</v>
      </c>
      <c r="AY353" s="248" t="s">
        <v>156</v>
      </c>
    </row>
    <row r="354" s="13" customFormat="1">
      <c r="A354" s="13"/>
      <c r="B354" s="238"/>
      <c r="C354" s="239"/>
      <c r="D354" s="233" t="s">
        <v>170</v>
      </c>
      <c r="E354" s="240" t="s">
        <v>1</v>
      </c>
      <c r="F354" s="241" t="s">
        <v>330</v>
      </c>
      <c r="G354" s="239"/>
      <c r="H354" s="242">
        <v>11.52</v>
      </c>
      <c r="I354" s="243"/>
      <c r="J354" s="239"/>
      <c r="K354" s="239"/>
      <c r="L354" s="244"/>
      <c r="M354" s="245"/>
      <c r="N354" s="246"/>
      <c r="O354" s="246"/>
      <c r="P354" s="246"/>
      <c r="Q354" s="246"/>
      <c r="R354" s="246"/>
      <c r="S354" s="246"/>
      <c r="T354" s="247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8" t="s">
        <v>170</v>
      </c>
      <c r="AU354" s="248" t="s">
        <v>157</v>
      </c>
      <c r="AV354" s="13" t="s">
        <v>87</v>
      </c>
      <c r="AW354" s="13" t="s">
        <v>35</v>
      </c>
      <c r="AX354" s="13" t="s">
        <v>77</v>
      </c>
      <c r="AY354" s="248" t="s">
        <v>156</v>
      </c>
    </row>
    <row r="355" s="14" customFormat="1">
      <c r="A355" s="14"/>
      <c r="B355" s="249"/>
      <c r="C355" s="250"/>
      <c r="D355" s="233" t="s">
        <v>170</v>
      </c>
      <c r="E355" s="251" t="s">
        <v>1</v>
      </c>
      <c r="F355" s="252" t="s">
        <v>174</v>
      </c>
      <c r="G355" s="250"/>
      <c r="H355" s="253">
        <v>34.560000000000002</v>
      </c>
      <c r="I355" s="254"/>
      <c r="J355" s="250"/>
      <c r="K355" s="250"/>
      <c r="L355" s="255"/>
      <c r="M355" s="256"/>
      <c r="N355" s="257"/>
      <c r="O355" s="257"/>
      <c r="P355" s="257"/>
      <c r="Q355" s="257"/>
      <c r="R355" s="257"/>
      <c r="S355" s="257"/>
      <c r="T355" s="258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9" t="s">
        <v>170</v>
      </c>
      <c r="AU355" s="259" t="s">
        <v>157</v>
      </c>
      <c r="AV355" s="14" t="s">
        <v>166</v>
      </c>
      <c r="AW355" s="14" t="s">
        <v>35</v>
      </c>
      <c r="AX355" s="14" t="s">
        <v>85</v>
      </c>
      <c r="AY355" s="259" t="s">
        <v>156</v>
      </c>
    </row>
    <row r="356" s="2" customFormat="1" ht="16.5" customHeight="1">
      <c r="A356" s="40"/>
      <c r="B356" s="41"/>
      <c r="C356" s="220" t="s">
        <v>159</v>
      </c>
      <c r="D356" s="220" t="s">
        <v>161</v>
      </c>
      <c r="E356" s="221" t="s">
        <v>389</v>
      </c>
      <c r="F356" s="222" t="s">
        <v>390</v>
      </c>
      <c r="G356" s="223" t="s">
        <v>177</v>
      </c>
      <c r="H356" s="224">
        <v>8</v>
      </c>
      <c r="I356" s="225"/>
      <c r="J356" s="226">
        <f>ROUND(I356*H356,2)</f>
        <v>0</v>
      </c>
      <c r="K356" s="222" t="s">
        <v>165</v>
      </c>
      <c r="L356" s="46"/>
      <c r="M356" s="227" t="s">
        <v>1</v>
      </c>
      <c r="N356" s="228" t="s">
        <v>42</v>
      </c>
      <c r="O356" s="93"/>
      <c r="P356" s="229">
        <f>O356*H356</f>
        <v>0</v>
      </c>
      <c r="Q356" s="229">
        <v>0.00038999999999999999</v>
      </c>
      <c r="R356" s="229">
        <f>Q356*H356</f>
        <v>0.0031199999999999999</v>
      </c>
      <c r="S356" s="229">
        <v>6.0000000000000002E-05</v>
      </c>
      <c r="T356" s="230">
        <f>S356*H356</f>
        <v>0.00048000000000000001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31" t="s">
        <v>166</v>
      </c>
      <c r="AT356" s="231" t="s">
        <v>161</v>
      </c>
      <c r="AU356" s="231" t="s">
        <v>157</v>
      </c>
      <c r="AY356" s="19" t="s">
        <v>156</v>
      </c>
      <c r="BE356" s="232">
        <f>IF(N356="základní",J356,0)</f>
        <v>0</v>
      </c>
      <c r="BF356" s="232">
        <f>IF(N356="snížená",J356,0)</f>
        <v>0</v>
      </c>
      <c r="BG356" s="232">
        <f>IF(N356="zákl. přenesená",J356,0)</f>
        <v>0</v>
      </c>
      <c r="BH356" s="232">
        <f>IF(N356="sníž. přenesená",J356,0)</f>
        <v>0</v>
      </c>
      <c r="BI356" s="232">
        <f>IF(N356="nulová",J356,0)</f>
        <v>0</v>
      </c>
      <c r="BJ356" s="19" t="s">
        <v>85</v>
      </c>
      <c r="BK356" s="232">
        <f>ROUND(I356*H356,2)</f>
        <v>0</v>
      </c>
      <c r="BL356" s="19" t="s">
        <v>166</v>
      </c>
      <c r="BM356" s="231" t="s">
        <v>391</v>
      </c>
    </row>
    <row r="357" s="2" customFormat="1">
      <c r="A357" s="40"/>
      <c r="B357" s="41"/>
      <c r="C357" s="42"/>
      <c r="D357" s="233" t="s">
        <v>168</v>
      </c>
      <c r="E357" s="42"/>
      <c r="F357" s="234" t="s">
        <v>392</v>
      </c>
      <c r="G357" s="42"/>
      <c r="H357" s="42"/>
      <c r="I357" s="235"/>
      <c r="J357" s="42"/>
      <c r="K357" s="42"/>
      <c r="L357" s="46"/>
      <c r="M357" s="236"/>
      <c r="N357" s="237"/>
      <c r="O357" s="93"/>
      <c r="P357" s="93"/>
      <c r="Q357" s="93"/>
      <c r="R357" s="93"/>
      <c r="S357" s="93"/>
      <c r="T357" s="94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168</v>
      </c>
      <c r="AU357" s="19" t="s">
        <v>157</v>
      </c>
    </row>
    <row r="358" s="15" customFormat="1">
      <c r="A358" s="15"/>
      <c r="B358" s="260"/>
      <c r="C358" s="261"/>
      <c r="D358" s="233" t="s">
        <v>170</v>
      </c>
      <c r="E358" s="262" t="s">
        <v>1</v>
      </c>
      <c r="F358" s="263" t="s">
        <v>393</v>
      </c>
      <c r="G358" s="261"/>
      <c r="H358" s="262" t="s">
        <v>1</v>
      </c>
      <c r="I358" s="264"/>
      <c r="J358" s="261"/>
      <c r="K358" s="261"/>
      <c r="L358" s="265"/>
      <c r="M358" s="266"/>
      <c r="N358" s="267"/>
      <c r="O358" s="267"/>
      <c r="P358" s="267"/>
      <c r="Q358" s="267"/>
      <c r="R358" s="267"/>
      <c r="S358" s="267"/>
      <c r="T358" s="268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9" t="s">
        <v>170</v>
      </c>
      <c r="AU358" s="269" t="s">
        <v>157</v>
      </c>
      <c r="AV358" s="15" t="s">
        <v>85</v>
      </c>
      <c r="AW358" s="15" t="s">
        <v>35</v>
      </c>
      <c r="AX358" s="15" t="s">
        <v>77</v>
      </c>
      <c r="AY358" s="269" t="s">
        <v>156</v>
      </c>
    </row>
    <row r="359" s="13" customFormat="1">
      <c r="A359" s="13"/>
      <c r="B359" s="238"/>
      <c r="C359" s="239"/>
      <c r="D359" s="233" t="s">
        <v>170</v>
      </c>
      <c r="E359" s="240" t="s">
        <v>1</v>
      </c>
      <c r="F359" s="241" t="s">
        <v>394</v>
      </c>
      <c r="G359" s="239"/>
      <c r="H359" s="242">
        <v>8</v>
      </c>
      <c r="I359" s="243"/>
      <c r="J359" s="239"/>
      <c r="K359" s="239"/>
      <c r="L359" s="244"/>
      <c r="M359" s="245"/>
      <c r="N359" s="246"/>
      <c r="O359" s="246"/>
      <c r="P359" s="246"/>
      <c r="Q359" s="246"/>
      <c r="R359" s="246"/>
      <c r="S359" s="246"/>
      <c r="T359" s="247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8" t="s">
        <v>170</v>
      </c>
      <c r="AU359" s="248" t="s">
        <v>157</v>
      </c>
      <c r="AV359" s="13" t="s">
        <v>87</v>
      </c>
      <c r="AW359" s="13" t="s">
        <v>35</v>
      </c>
      <c r="AX359" s="13" t="s">
        <v>77</v>
      </c>
      <c r="AY359" s="248" t="s">
        <v>156</v>
      </c>
    </row>
    <row r="360" s="14" customFormat="1">
      <c r="A360" s="14"/>
      <c r="B360" s="249"/>
      <c r="C360" s="250"/>
      <c r="D360" s="233" t="s">
        <v>170</v>
      </c>
      <c r="E360" s="251" t="s">
        <v>1</v>
      </c>
      <c r="F360" s="252" t="s">
        <v>174</v>
      </c>
      <c r="G360" s="250"/>
      <c r="H360" s="253">
        <v>8</v>
      </c>
      <c r="I360" s="254"/>
      <c r="J360" s="250"/>
      <c r="K360" s="250"/>
      <c r="L360" s="255"/>
      <c r="M360" s="256"/>
      <c r="N360" s="257"/>
      <c r="O360" s="257"/>
      <c r="P360" s="257"/>
      <c r="Q360" s="257"/>
      <c r="R360" s="257"/>
      <c r="S360" s="257"/>
      <c r="T360" s="258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9" t="s">
        <v>170</v>
      </c>
      <c r="AU360" s="259" t="s">
        <v>157</v>
      </c>
      <c r="AV360" s="14" t="s">
        <v>166</v>
      </c>
      <c r="AW360" s="14" t="s">
        <v>35</v>
      </c>
      <c r="AX360" s="14" t="s">
        <v>85</v>
      </c>
      <c r="AY360" s="259" t="s">
        <v>156</v>
      </c>
    </row>
    <row r="361" s="12" customFormat="1" ht="20.88" customHeight="1">
      <c r="A361" s="12"/>
      <c r="B361" s="204"/>
      <c r="C361" s="205"/>
      <c r="D361" s="206" t="s">
        <v>76</v>
      </c>
      <c r="E361" s="218" t="s">
        <v>395</v>
      </c>
      <c r="F361" s="218" t="s">
        <v>396</v>
      </c>
      <c r="G361" s="205"/>
      <c r="H361" s="205"/>
      <c r="I361" s="208"/>
      <c r="J361" s="219">
        <f>BK361</f>
        <v>0</v>
      </c>
      <c r="K361" s="205"/>
      <c r="L361" s="210"/>
      <c r="M361" s="211"/>
      <c r="N361" s="212"/>
      <c r="O361" s="212"/>
      <c r="P361" s="213">
        <f>SUM(P362:P415)</f>
        <v>0</v>
      </c>
      <c r="Q361" s="212"/>
      <c r="R361" s="213">
        <f>SUM(R362:R415)</f>
        <v>15.239142299999999</v>
      </c>
      <c r="S361" s="212"/>
      <c r="T361" s="214">
        <f>SUM(T362:T415)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15" t="s">
        <v>85</v>
      </c>
      <c r="AT361" s="216" t="s">
        <v>76</v>
      </c>
      <c r="AU361" s="216" t="s">
        <v>87</v>
      </c>
      <c r="AY361" s="215" t="s">
        <v>156</v>
      </c>
      <c r="BK361" s="217">
        <f>SUM(BK362:BK415)</f>
        <v>0</v>
      </c>
    </row>
    <row r="362" s="2" customFormat="1" ht="33" customHeight="1">
      <c r="A362" s="40"/>
      <c r="B362" s="41"/>
      <c r="C362" s="220" t="s">
        <v>397</v>
      </c>
      <c r="D362" s="220" t="s">
        <v>161</v>
      </c>
      <c r="E362" s="221" t="s">
        <v>398</v>
      </c>
      <c r="F362" s="222" t="s">
        <v>399</v>
      </c>
      <c r="G362" s="223" t="s">
        <v>177</v>
      </c>
      <c r="H362" s="224">
        <v>120.75</v>
      </c>
      <c r="I362" s="225"/>
      <c r="J362" s="226">
        <f>ROUND(I362*H362,2)</f>
        <v>0</v>
      </c>
      <c r="K362" s="222" t="s">
        <v>1</v>
      </c>
      <c r="L362" s="46"/>
      <c r="M362" s="227" t="s">
        <v>1</v>
      </c>
      <c r="N362" s="228" t="s">
        <v>42</v>
      </c>
      <c r="O362" s="93"/>
      <c r="P362" s="229">
        <f>O362*H362</f>
        <v>0</v>
      </c>
      <c r="Q362" s="229">
        <v>0.105</v>
      </c>
      <c r="R362" s="229">
        <f>Q362*H362</f>
        <v>12.678749999999999</v>
      </c>
      <c r="S362" s="229">
        <v>0</v>
      </c>
      <c r="T362" s="230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31" t="s">
        <v>166</v>
      </c>
      <c r="AT362" s="231" t="s">
        <v>161</v>
      </c>
      <c r="AU362" s="231" t="s">
        <v>157</v>
      </c>
      <c r="AY362" s="19" t="s">
        <v>156</v>
      </c>
      <c r="BE362" s="232">
        <f>IF(N362="základní",J362,0)</f>
        <v>0</v>
      </c>
      <c r="BF362" s="232">
        <f>IF(N362="snížená",J362,0)</f>
        <v>0</v>
      </c>
      <c r="BG362" s="232">
        <f>IF(N362="zákl. přenesená",J362,0)</f>
        <v>0</v>
      </c>
      <c r="BH362" s="232">
        <f>IF(N362="sníž. přenesená",J362,0)</f>
        <v>0</v>
      </c>
      <c r="BI362" s="232">
        <f>IF(N362="nulová",J362,0)</f>
        <v>0</v>
      </c>
      <c r="BJ362" s="19" t="s">
        <v>85</v>
      </c>
      <c r="BK362" s="232">
        <f>ROUND(I362*H362,2)</f>
        <v>0</v>
      </c>
      <c r="BL362" s="19" t="s">
        <v>166</v>
      </c>
      <c r="BM362" s="231" t="s">
        <v>400</v>
      </c>
    </row>
    <row r="363" s="2" customFormat="1">
      <c r="A363" s="40"/>
      <c r="B363" s="41"/>
      <c r="C363" s="42"/>
      <c r="D363" s="233" t="s">
        <v>168</v>
      </c>
      <c r="E363" s="42"/>
      <c r="F363" s="234" t="s">
        <v>399</v>
      </c>
      <c r="G363" s="42"/>
      <c r="H363" s="42"/>
      <c r="I363" s="235"/>
      <c r="J363" s="42"/>
      <c r="K363" s="42"/>
      <c r="L363" s="46"/>
      <c r="M363" s="236"/>
      <c r="N363" s="237"/>
      <c r="O363" s="93"/>
      <c r="P363" s="93"/>
      <c r="Q363" s="93"/>
      <c r="R363" s="93"/>
      <c r="S363" s="93"/>
      <c r="T363" s="94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168</v>
      </c>
      <c r="AU363" s="19" t="s">
        <v>157</v>
      </c>
    </row>
    <row r="364" s="15" customFormat="1">
      <c r="A364" s="15"/>
      <c r="B364" s="260"/>
      <c r="C364" s="261"/>
      <c r="D364" s="233" t="s">
        <v>170</v>
      </c>
      <c r="E364" s="262" t="s">
        <v>1</v>
      </c>
      <c r="F364" s="263" t="s">
        <v>343</v>
      </c>
      <c r="G364" s="261"/>
      <c r="H364" s="262" t="s">
        <v>1</v>
      </c>
      <c r="I364" s="264"/>
      <c r="J364" s="261"/>
      <c r="K364" s="261"/>
      <c r="L364" s="265"/>
      <c r="M364" s="266"/>
      <c r="N364" s="267"/>
      <c r="O364" s="267"/>
      <c r="P364" s="267"/>
      <c r="Q364" s="267"/>
      <c r="R364" s="267"/>
      <c r="S364" s="267"/>
      <c r="T364" s="268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9" t="s">
        <v>170</v>
      </c>
      <c r="AU364" s="269" t="s">
        <v>157</v>
      </c>
      <c r="AV364" s="15" t="s">
        <v>85</v>
      </c>
      <c r="AW364" s="15" t="s">
        <v>35</v>
      </c>
      <c r="AX364" s="15" t="s">
        <v>77</v>
      </c>
      <c r="AY364" s="269" t="s">
        <v>156</v>
      </c>
    </row>
    <row r="365" s="13" customFormat="1">
      <c r="A365" s="13"/>
      <c r="B365" s="238"/>
      <c r="C365" s="239"/>
      <c r="D365" s="233" t="s">
        <v>170</v>
      </c>
      <c r="E365" s="240" t="s">
        <v>1</v>
      </c>
      <c r="F365" s="241" t="s">
        <v>401</v>
      </c>
      <c r="G365" s="239"/>
      <c r="H365" s="242">
        <v>5.96</v>
      </c>
      <c r="I365" s="243"/>
      <c r="J365" s="239"/>
      <c r="K365" s="239"/>
      <c r="L365" s="244"/>
      <c r="M365" s="245"/>
      <c r="N365" s="246"/>
      <c r="O365" s="246"/>
      <c r="P365" s="246"/>
      <c r="Q365" s="246"/>
      <c r="R365" s="246"/>
      <c r="S365" s="246"/>
      <c r="T365" s="247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8" t="s">
        <v>170</v>
      </c>
      <c r="AU365" s="248" t="s">
        <v>157</v>
      </c>
      <c r="AV365" s="13" t="s">
        <v>87</v>
      </c>
      <c r="AW365" s="13" t="s">
        <v>35</v>
      </c>
      <c r="AX365" s="13" t="s">
        <v>77</v>
      </c>
      <c r="AY365" s="248" t="s">
        <v>156</v>
      </c>
    </row>
    <row r="366" s="13" customFormat="1">
      <c r="A366" s="13"/>
      <c r="B366" s="238"/>
      <c r="C366" s="239"/>
      <c r="D366" s="233" t="s">
        <v>170</v>
      </c>
      <c r="E366" s="240" t="s">
        <v>1</v>
      </c>
      <c r="F366" s="241" t="s">
        <v>402</v>
      </c>
      <c r="G366" s="239"/>
      <c r="H366" s="242">
        <v>12.5</v>
      </c>
      <c r="I366" s="243"/>
      <c r="J366" s="239"/>
      <c r="K366" s="239"/>
      <c r="L366" s="244"/>
      <c r="M366" s="245"/>
      <c r="N366" s="246"/>
      <c r="O366" s="246"/>
      <c r="P366" s="246"/>
      <c r="Q366" s="246"/>
      <c r="R366" s="246"/>
      <c r="S366" s="246"/>
      <c r="T366" s="247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8" t="s">
        <v>170</v>
      </c>
      <c r="AU366" s="248" t="s">
        <v>157</v>
      </c>
      <c r="AV366" s="13" t="s">
        <v>87</v>
      </c>
      <c r="AW366" s="13" t="s">
        <v>35</v>
      </c>
      <c r="AX366" s="13" t="s">
        <v>77</v>
      </c>
      <c r="AY366" s="248" t="s">
        <v>156</v>
      </c>
    </row>
    <row r="367" s="13" customFormat="1">
      <c r="A367" s="13"/>
      <c r="B367" s="238"/>
      <c r="C367" s="239"/>
      <c r="D367" s="233" t="s">
        <v>170</v>
      </c>
      <c r="E367" s="240" t="s">
        <v>1</v>
      </c>
      <c r="F367" s="241" t="s">
        <v>403</v>
      </c>
      <c r="G367" s="239"/>
      <c r="H367" s="242">
        <v>4.7599999999999998</v>
      </c>
      <c r="I367" s="243"/>
      <c r="J367" s="239"/>
      <c r="K367" s="239"/>
      <c r="L367" s="244"/>
      <c r="M367" s="245"/>
      <c r="N367" s="246"/>
      <c r="O367" s="246"/>
      <c r="P367" s="246"/>
      <c r="Q367" s="246"/>
      <c r="R367" s="246"/>
      <c r="S367" s="246"/>
      <c r="T367" s="247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8" t="s">
        <v>170</v>
      </c>
      <c r="AU367" s="248" t="s">
        <v>157</v>
      </c>
      <c r="AV367" s="13" t="s">
        <v>87</v>
      </c>
      <c r="AW367" s="13" t="s">
        <v>35</v>
      </c>
      <c r="AX367" s="13" t="s">
        <v>77</v>
      </c>
      <c r="AY367" s="248" t="s">
        <v>156</v>
      </c>
    </row>
    <row r="368" s="13" customFormat="1">
      <c r="A368" s="13"/>
      <c r="B368" s="238"/>
      <c r="C368" s="239"/>
      <c r="D368" s="233" t="s">
        <v>170</v>
      </c>
      <c r="E368" s="240" t="s">
        <v>1</v>
      </c>
      <c r="F368" s="241" t="s">
        <v>404</v>
      </c>
      <c r="G368" s="239"/>
      <c r="H368" s="242">
        <v>4.6399999999999997</v>
      </c>
      <c r="I368" s="243"/>
      <c r="J368" s="239"/>
      <c r="K368" s="239"/>
      <c r="L368" s="244"/>
      <c r="M368" s="245"/>
      <c r="N368" s="246"/>
      <c r="O368" s="246"/>
      <c r="P368" s="246"/>
      <c r="Q368" s="246"/>
      <c r="R368" s="246"/>
      <c r="S368" s="246"/>
      <c r="T368" s="247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8" t="s">
        <v>170</v>
      </c>
      <c r="AU368" s="248" t="s">
        <v>157</v>
      </c>
      <c r="AV368" s="13" t="s">
        <v>87</v>
      </c>
      <c r="AW368" s="13" t="s">
        <v>35</v>
      </c>
      <c r="AX368" s="13" t="s">
        <v>77</v>
      </c>
      <c r="AY368" s="248" t="s">
        <v>156</v>
      </c>
    </row>
    <row r="369" s="13" customFormat="1">
      <c r="A369" s="13"/>
      <c r="B369" s="238"/>
      <c r="C369" s="239"/>
      <c r="D369" s="233" t="s">
        <v>170</v>
      </c>
      <c r="E369" s="240" t="s">
        <v>1</v>
      </c>
      <c r="F369" s="241" t="s">
        <v>405</v>
      </c>
      <c r="G369" s="239"/>
      <c r="H369" s="242">
        <v>10.390000000000001</v>
      </c>
      <c r="I369" s="243"/>
      <c r="J369" s="239"/>
      <c r="K369" s="239"/>
      <c r="L369" s="244"/>
      <c r="M369" s="245"/>
      <c r="N369" s="246"/>
      <c r="O369" s="246"/>
      <c r="P369" s="246"/>
      <c r="Q369" s="246"/>
      <c r="R369" s="246"/>
      <c r="S369" s="246"/>
      <c r="T369" s="247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8" t="s">
        <v>170</v>
      </c>
      <c r="AU369" s="248" t="s">
        <v>157</v>
      </c>
      <c r="AV369" s="13" t="s">
        <v>87</v>
      </c>
      <c r="AW369" s="13" t="s">
        <v>35</v>
      </c>
      <c r="AX369" s="13" t="s">
        <v>77</v>
      </c>
      <c r="AY369" s="248" t="s">
        <v>156</v>
      </c>
    </row>
    <row r="370" s="14" customFormat="1">
      <c r="A370" s="14"/>
      <c r="B370" s="249"/>
      <c r="C370" s="250"/>
      <c r="D370" s="233" t="s">
        <v>170</v>
      </c>
      <c r="E370" s="251" t="s">
        <v>1</v>
      </c>
      <c r="F370" s="252" t="s">
        <v>174</v>
      </c>
      <c r="G370" s="250"/>
      <c r="H370" s="253">
        <v>38.25</v>
      </c>
      <c r="I370" s="254"/>
      <c r="J370" s="250"/>
      <c r="K370" s="250"/>
      <c r="L370" s="255"/>
      <c r="M370" s="256"/>
      <c r="N370" s="257"/>
      <c r="O370" s="257"/>
      <c r="P370" s="257"/>
      <c r="Q370" s="257"/>
      <c r="R370" s="257"/>
      <c r="S370" s="257"/>
      <c r="T370" s="258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9" t="s">
        <v>170</v>
      </c>
      <c r="AU370" s="259" t="s">
        <v>157</v>
      </c>
      <c r="AV370" s="14" t="s">
        <v>166</v>
      </c>
      <c r="AW370" s="14" t="s">
        <v>35</v>
      </c>
      <c r="AX370" s="14" t="s">
        <v>77</v>
      </c>
      <c r="AY370" s="259" t="s">
        <v>156</v>
      </c>
    </row>
    <row r="371" s="13" customFormat="1">
      <c r="A371" s="13"/>
      <c r="B371" s="238"/>
      <c r="C371" s="239"/>
      <c r="D371" s="233" t="s">
        <v>170</v>
      </c>
      <c r="E371" s="240" t="s">
        <v>1</v>
      </c>
      <c r="F371" s="241" t="s">
        <v>406</v>
      </c>
      <c r="G371" s="239"/>
      <c r="H371" s="242">
        <v>6</v>
      </c>
      <c r="I371" s="243"/>
      <c r="J371" s="239"/>
      <c r="K371" s="239"/>
      <c r="L371" s="244"/>
      <c r="M371" s="245"/>
      <c r="N371" s="246"/>
      <c r="O371" s="246"/>
      <c r="P371" s="246"/>
      <c r="Q371" s="246"/>
      <c r="R371" s="246"/>
      <c r="S371" s="246"/>
      <c r="T371" s="247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8" t="s">
        <v>170</v>
      </c>
      <c r="AU371" s="248" t="s">
        <v>157</v>
      </c>
      <c r="AV371" s="13" t="s">
        <v>87</v>
      </c>
      <c r="AW371" s="13" t="s">
        <v>35</v>
      </c>
      <c r="AX371" s="13" t="s">
        <v>77</v>
      </c>
      <c r="AY371" s="248" t="s">
        <v>156</v>
      </c>
    </row>
    <row r="372" s="13" customFormat="1">
      <c r="A372" s="13"/>
      <c r="B372" s="238"/>
      <c r="C372" s="239"/>
      <c r="D372" s="233" t="s">
        <v>170</v>
      </c>
      <c r="E372" s="240" t="s">
        <v>1</v>
      </c>
      <c r="F372" s="241" t="s">
        <v>407</v>
      </c>
      <c r="G372" s="239"/>
      <c r="H372" s="242">
        <v>114.75</v>
      </c>
      <c r="I372" s="243"/>
      <c r="J372" s="239"/>
      <c r="K372" s="239"/>
      <c r="L372" s="244"/>
      <c r="M372" s="245"/>
      <c r="N372" s="246"/>
      <c r="O372" s="246"/>
      <c r="P372" s="246"/>
      <c r="Q372" s="246"/>
      <c r="R372" s="246"/>
      <c r="S372" s="246"/>
      <c r="T372" s="247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8" t="s">
        <v>170</v>
      </c>
      <c r="AU372" s="248" t="s">
        <v>157</v>
      </c>
      <c r="AV372" s="13" t="s">
        <v>87</v>
      </c>
      <c r="AW372" s="13" t="s">
        <v>35</v>
      </c>
      <c r="AX372" s="13" t="s">
        <v>77</v>
      </c>
      <c r="AY372" s="248" t="s">
        <v>156</v>
      </c>
    </row>
    <row r="373" s="14" customFormat="1">
      <c r="A373" s="14"/>
      <c r="B373" s="249"/>
      <c r="C373" s="250"/>
      <c r="D373" s="233" t="s">
        <v>170</v>
      </c>
      <c r="E373" s="251" t="s">
        <v>1</v>
      </c>
      <c r="F373" s="252" t="s">
        <v>174</v>
      </c>
      <c r="G373" s="250"/>
      <c r="H373" s="253">
        <v>120.75</v>
      </c>
      <c r="I373" s="254"/>
      <c r="J373" s="250"/>
      <c r="K373" s="250"/>
      <c r="L373" s="255"/>
      <c r="M373" s="256"/>
      <c r="N373" s="257"/>
      <c r="O373" s="257"/>
      <c r="P373" s="257"/>
      <c r="Q373" s="257"/>
      <c r="R373" s="257"/>
      <c r="S373" s="257"/>
      <c r="T373" s="258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9" t="s">
        <v>170</v>
      </c>
      <c r="AU373" s="259" t="s">
        <v>157</v>
      </c>
      <c r="AV373" s="14" t="s">
        <v>166</v>
      </c>
      <c r="AW373" s="14" t="s">
        <v>35</v>
      </c>
      <c r="AX373" s="14" t="s">
        <v>85</v>
      </c>
      <c r="AY373" s="259" t="s">
        <v>156</v>
      </c>
    </row>
    <row r="374" s="2" customFormat="1" ht="37.8" customHeight="1">
      <c r="A374" s="40"/>
      <c r="B374" s="41"/>
      <c r="C374" s="220" t="s">
        <v>408</v>
      </c>
      <c r="D374" s="220" t="s">
        <v>161</v>
      </c>
      <c r="E374" s="221" t="s">
        <v>409</v>
      </c>
      <c r="F374" s="222" t="s">
        <v>410</v>
      </c>
      <c r="G374" s="223" t="s">
        <v>177</v>
      </c>
      <c r="H374" s="224">
        <v>241.5</v>
      </c>
      <c r="I374" s="225"/>
      <c r="J374" s="226">
        <f>ROUND(I374*H374,2)</f>
        <v>0</v>
      </c>
      <c r="K374" s="222" t="s">
        <v>1</v>
      </c>
      <c r="L374" s="46"/>
      <c r="M374" s="227" t="s">
        <v>1</v>
      </c>
      <c r="N374" s="228" t="s">
        <v>42</v>
      </c>
      <c r="O374" s="93"/>
      <c r="P374" s="229">
        <f>O374*H374</f>
        <v>0</v>
      </c>
      <c r="Q374" s="229">
        <v>0.010500000000000001</v>
      </c>
      <c r="R374" s="229">
        <f>Q374*H374</f>
        <v>2.5357500000000002</v>
      </c>
      <c r="S374" s="229">
        <v>0</v>
      </c>
      <c r="T374" s="230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31" t="s">
        <v>166</v>
      </c>
      <c r="AT374" s="231" t="s">
        <v>161</v>
      </c>
      <c r="AU374" s="231" t="s">
        <v>157</v>
      </c>
      <c r="AY374" s="19" t="s">
        <v>156</v>
      </c>
      <c r="BE374" s="232">
        <f>IF(N374="základní",J374,0)</f>
        <v>0</v>
      </c>
      <c r="BF374" s="232">
        <f>IF(N374="snížená",J374,0)</f>
        <v>0</v>
      </c>
      <c r="BG374" s="232">
        <f>IF(N374="zákl. přenesená",J374,0)</f>
        <v>0</v>
      </c>
      <c r="BH374" s="232">
        <f>IF(N374="sníž. přenesená",J374,0)</f>
        <v>0</v>
      </c>
      <c r="BI374" s="232">
        <f>IF(N374="nulová",J374,0)</f>
        <v>0</v>
      </c>
      <c r="BJ374" s="19" t="s">
        <v>85</v>
      </c>
      <c r="BK374" s="232">
        <f>ROUND(I374*H374,2)</f>
        <v>0</v>
      </c>
      <c r="BL374" s="19" t="s">
        <v>166</v>
      </c>
      <c r="BM374" s="231" t="s">
        <v>411</v>
      </c>
    </row>
    <row r="375" s="2" customFormat="1">
      <c r="A375" s="40"/>
      <c r="B375" s="41"/>
      <c r="C375" s="42"/>
      <c r="D375" s="233" t="s">
        <v>168</v>
      </c>
      <c r="E375" s="42"/>
      <c r="F375" s="234" t="s">
        <v>410</v>
      </c>
      <c r="G375" s="42"/>
      <c r="H375" s="42"/>
      <c r="I375" s="235"/>
      <c r="J375" s="42"/>
      <c r="K375" s="42"/>
      <c r="L375" s="46"/>
      <c r="M375" s="236"/>
      <c r="N375" s="237"/>
      <c r="O375" s="93"/>
      <c r="P375" s="93"/>
      <c r="Q375" s="93"/>
      <c r="R375" s="93"/>
      <c r="S375" s="93"/>
      <c r="T375" s="94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168</v>
      </c>
      <c r="AU375" s="19" t="s">
        <v>157</v>
      </c>
    </row>
    <row r="376" s="15" customFormat="1">
      <c r="A376" s="15"/>
      <c r="B376" s="260"/>
      <c r="C376" s="261"/>
      <c r="D376" s="233" t="s">
        <v>170</v>
      </c>
      <c r="E376" s="262" t="s">
        <v>1</v>
      </c>
      <c r="F376" s="263" t="s">
        <v>343</v>
      </c>
      <c r="G376" s="261"/>
      <c r="H376" s="262" t="s">
        <v>1</v>
      </c>
      <c r="I376" s="264"/>
      <c r="J376" s="261"/>
      <c r="K376" s="261"/>
      <c r="L376" s="265"/>
      <c r="M376" s="266"/>
      <c r="N376" s="267"/>
      <c r="O376" s="267"/>
      <c r="P376" s="267"/>
      <c r="Q376" s="267"/>
      <c r="R376" s="267"/>
      <c r="S376" s="267"/>
      <c r="T376" s="268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9" t="s">
        <v>170</v>
      </c>
      <c r="AU376" s="269" t="s">
        <v>157</v>
      </c>
      <c r="AV376" s="15" t="s">
        <v>85</v>
      </c>
      <c r="AW376" s="15" t="s">
        <v>35</v>
      </c>
      <c r="AX376" s="15" t="s">
        <v>77</v>
      </c>
      <c r="AY376" s="269" t="s">
        <v>156</v>
      </c>
    </row>
    <row r="377" s="13" customFormat="1">
      <c r="A377" s="13"/>
      <c r="B377" s="238"/>
      <c r="C377" s="239"/>
      <c r="D377" s="233" t="s">
        <v>170</v>
      </c>
      <c r="E377" s="240" t="s">
        <v>1</v>
      </c>
      <c r="F377" s="241" t="s">
        <v>401</v>
      </c>
      <c r="G377" s="239"/>
      <c r="H377" s="242">
        <v>5.96</v>
      </c>
      <c r="I377" s="243"/>
      <c r="J377" s="239"/>
      <c r="K377" s="239"/>
      <c r="L377" s="244"/>
      <c r="M377" s="245"/>
      <c r="N377" s="246"/>
      <c r="O377" s="246"/>
      <c r="P377" s="246"/>
      <c r="Q377" s="246"/>
      <c r="R377" s="246"/>
      <c r="S377" s="246"/>
      <c r="T377" s="247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8" t="s">
        <v>170</v>
      </c>
      <c r="AU377" s="248" t="s">
        <v>157</v>
      </c>
      <c r="AV377" s="13" t="s">
        <v>87</v>
      </c>
      <c r="AW377" s="13" t="s">
        <v>35</v>
      </c>
      <c r="AX377" s="13" t="s">
        <v>77</v>
      </c>
      <c r="AY377" s="248" t="s">
        <v>156</v>
      </c>
    </row>
    <row r="378" s="13" customFormat="1">
      <c r="A378" s="13"/>
      <c r="B378" s="238"/>
      <c r="C378" s="239"/>
      <c r="D378" s="233" t="s">
        <v>170</v>
      </c>
      <c r="E378" s="240" t="s">
        <v>1</v>
      </c>
      <c r="F378" s="241" t="s">
        <v>402</v>
      </c>
      <c r="G378" s="239"/>
      <c r="H378" s="242">
        <v>12.5</v>
      </c>
      <c r="I378" s="243"/>
      <c r="J378" s="239"/>
      <c r="K378" s="239"/>
      <c r="L378" s="244"/>
      <c r="M378" s="245"/>
      <c r="N378" s="246"/>
      <c r="O378" s="246"/>
      <c r="P378" s="246"/>
      <c r="Q378" s="246"/>
      <c r="R378" s="246"/>
      <c r="S378" s="246"/>
      <c r="T378" s="247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8" t="s">
        <v>170</v>
      </c>
      <c r="AU378" s="248" t="s">
        <v>157</v>
      </c>
      <c r="AV378" s="13" t="s">
        <v>87</v>
      </c>
      <c r="AW378" s="13" t="s">
        <v>35</v>
      </c>
      <c r="AX378" s="13" t="s">
        <v>77</v>
      </c>
      <c r="AY378" s="248" t="s">
        <v>156</v>
      </c>
    </row>
    <row r="379" s="13" customFormat="1">
      <c r="A379" s="13"/>
      <c r="B379" s="238"/>
      <c r="C379" s="239"/>
      <c r="D379" s="233" t="s">
        <v>170</v>
      </c>
      <c r="E379" s="240" t="s">
        <v>1</v>
      </c>
      <c r="F379" s="241" t="s">
        <v>403</v>
      </c>
      <c r="G379" s="239"/>
      <c r="H379" s="242">
        <v>4.7599999999999998</v>
      </c>
      <c r="I379" s="243"/>
      <c r="J379" s="239"/>
      <c r="K379" s="239"/>
      <c r="L379" s="244"/>
      <c r="M379" s="245"/>
      <c r="N379" s="246"/>
      <c r="O379" s="246"/>
      <c r="P379" s="246"/>
      <c r="Q379" s="246"/>
      <c r="R379" s="246"/>
      <c r="S379" s="246"/>
      <c r="T379" s="247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8" t="s">
        <v>170</v>
      </c>
      <c r="AU379" s="248" t="s">
        <v>157</v>
      </c>
      <c r="AV379" s="13" t="s">
        <v>87</v>
      </c>
      <c r="AW379" s="13" t="s">
        <v>35</v>
      </c>
      <c r="AX379" s="13" t="s">
        <v>77</v>
      </c>
      <c r="AY379" s="248" t="s">
        <v>156</v>
      </c>
    </row>
    <row r="380" s="13" customFormat="1">
      <c r="A380" s="13"/>
      <c r="B380" s="238"/>
      <c r="C380" s="239"/>
      <c r="D380" s="233" t="s">
        <v>170</v>
      </c>
      <c r="E380" s="240" t="s">
        <v>1</v>
      </c>
      <c r="F380" s="241" t="s">
        <v>404</v>
      </c>
      <c r="G380" s="239"/>
      <c r="H380" s="242">
        <v>4.6399999999999997</v>
      </c>
      <c r="I380" s="243"/>
      <c r="J380" s="239"/>
      <c r="K380" s="239"/>
      <c r="L380" s="244"/>
      <c r="M380" s="245"/>
      <c r="N380" s="246"/>
      <c r="O380" s="246"/>
      <c r="P380" s="246"/>
      <c r="Q380" s="246"/>
      <c r="R380" s="246"/>
      <c r="S380" s="246"/>
      <c r="T380" s="247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8" t="s">
        <v>170</v>
      </c>
      <c r="AU380" s="248" t="s">
        <v>157</v>
      </c>
      <c r="AV380" s="13" t="s">
        <v>87</v>
      </c>
      <c r="AW380" s="13" t="s">
        <v>35</v>
      </c>
      <c r="AX380" s="13" t="s">
        <v>77</v>
      </c>
      <c r="AY380" s="248" t="s">
        <v>156</v>
      </c>
    </row>
    <row r="381" s="13" customFormat="1">
      <c r="A381" s="13"/>
      <c r="B381" s="238"/>
      <c r="C381" s="239"/>
      <c r="D381" s="233" t="s">
        <v>170</v>
      </c>
      <c r="E381" s="240" t="s">
        <v>1</v>
      </c>
      <c r="F381" s="241" t="s">
        <v>405</v>
      </c>
      <c r="G381" s="239"/>
      <c r="H381" s="242">
        <v>10.390000000000001</v>
      </c>
      <c r="I381" s="243"/>
      <c r="J381" s="239"/>
      <c r="K381" s="239"/>
      <c r="L381" s="244"/>
      <c r="M381" s="245"/>
      <c r="N381" s="246"/>
      <c r="O381" s="246"/>
      <c r="P381" s="246"/>
      <c r="Q381" s="246"/>
      <c r="R381" s="246"/>
      <c r="S381" s="246"/>
      <c r="T381" s="247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8" t="s">
        <v>170</v>
      </c>
      <c r="AU381" s="248" t="s">
        <v>157</v>
      </c>
      <c r="AV381" s="13" t="s">
        <v>87</v>
      </c>
      <c r="AW381" s="13" t="s">
        <v>35</v>
      </c>
      <c r="AX381" s="13" t="s">
        <v>77</v>
      </c>
      <c r="AY381" s="248" t="s">
        <v>156</v>
      </c>
    </row>
    <row r="382" s="14" customFormat="1">
      <c r="A382" s="14"/>
      <c r="B382" s="249"/>
      <c r="C382" s="250"/>
      <c r="D382" s="233" t="s">
        <v>170</v>
      </c>
      <c r="E382" s="251" t="s">
        <v>1</v>
      </c>
      <c r="F382" s="252" t="s">
        <v>174</v>
      </c>
      <c r="G382" s="250"/>
      <c r="H382" s="253">
        <v>38.25</v>
      </c>
      <c r="I382" s="254"/>
      <c r="J382" s="250"/>
      <c r="K382" s="250"/>
      <c r="L382" s="255"/>
      <c r="M382" s="256"/>
      <c r="N382" s="257"/>
      <c r="O382" s="257"/>
      <c r="P382" s="257"/>
      <c r="Q382" s="257"/>
      <c r="R382" s="257"/>
      <c r="S382" s="257"/>
      <c r="T382" s="258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9" t="s">
        <v>170</v>
      </c>
      <c r="AU382" s="259" t="s">
        <v>157</v>
      </c>
      <c r="AV382" s="14" t="s">
        <v>166</v>
      </c>
      <c r="AW382" s="14" t="s">
        <v>35</v>
      </c>
      <c r="AX382" s="14" t="s">
        <v>77</v>
      </c>
      <c r="AY382" s="259" t="s">
        <v>156</v>
      </c>
    </row>
    <row r="383" s="13" customFormat="1">
      <c r="A383" s="13"/>
      <c r="B383" s="238"/>
      <c r="C383" s="239"/>
      <c r="D383" s="233" t="s">
        <v>170</v>
      </c>
      <c r="E383" s="240" t="s">
        <v>1</v>
      </c>
      <c r="F383" s="241" t="s">
        <v>406</v>
      </c>
      <c r="G383" s="239"/>
      <c r="H383" s="242">
        <v>6</v>
      </c>
      <c r="I383" s="243"/>
      <c r="J383" s="239"/>
      <c r="K383" s="239"/>
      <c r="L383" s="244"/>
      <c r="M383" s="245"/>
      <c r="N383" s="246"/>
      <c r="O383" s="246"/>
      <c r="P383" s="246"/>
      <c r="Q383" s="246"/>
      <c r="R383" s="246"/>
      <c r="S383" s="246"/>
      <c r="T383" s="247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8" t="s">
        <v>170</v>
      </c>
      <c r="AU383" s="248" t="s">
        <v>157</v>
      </c>
      <c r="AV383" s="13" t="s">
        <v>87</v>
      </c>
      <c r="AW383" s="13" t="s">
        <v>35</v>
      </c>
      <c r="AX383" s="13" t="s">
        <v>77</v>
      </c>
      <c r="AY383" s="248" t="s">
        <v>156</v>
      </c>
    </row>
    <row r="384" s="13" customFormat="1">
      <c r="A384" s="13"/>
      <c r="B384" s="238"/>
      <c r="C384" s="239"/>
      <c r="D384" s="233" t="s">
        <v>170</v>
      </c>
      <c r="E384" s="240" t="s">
        <v>1</v>
      </c>
      <c r="F384" s="241" t="s">
        <v>407</v>
      </c>
      <c r="G384" s="239"/>
      <c r="H384" s="242">
        <v>114.75</v>
      </c>
      <c r="I384" s="243"/>
      <c r="J384" s="239"/>
      <c r="K384" s="239"/>
      <c r="L384" s="244"/>
      <c r="M384" s="245"/>
      <c r="N384" s="246"/>
      <c r="O384" s="246"/>
      <c r="P384" s="246"/>
      <c r="Q384" s="246"/>
      <c r="R384" s="246"/>
      <c r="S384" s="246"/>
      <c r="T384" s="247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8" t="s">
        <v>170</v>
      </c>
      <c r="AU384" s="248" t="s">
        <v>157</v>
      </c>
      <c r="AV384" s="13" t="s">
        <v>87</v>
      </c>
      <c r="AW384" s="13" t="s">
        <v>35</v>
      </c>
      <c r="AX384" s="13" t="s">
        <v>77</v>
      </c>
      <c r="AY384" s="248" t="s">
        <v>156</v>
      </c>
    </row>
    <row r="385" s="14" customFormat="1">
      <c r="A385" s="14"/>
      <c r="B385" s="249"/>
      <c r="C385" s="250"/>
      <c r="D385" s="233" t="s">
        <v>170</v>
      </c>
      <c r="E385" s="251" t="s">
        <v>1</v>
      </c>
      <c r="F385" s="252" t="s">
        <v>174</v>
      </c>
      <c r="G385" s="250"/>
      <c r="H385" s="253">
        <v>120.75</v>
      </c>
      <c r="I385" s="254"/>
      <c r="J385" s="250"/>
      <c r="K385" s="250"/>
      <c r="L385" s="255"/>
      <c r="M385" s="256"/>
      <c r="N385" s="257"/>
      <c r="O385" s="257"/>
      <c r="P385" s="257"/>
      <c r="Q385" s="257"/>
      <c r="R385" s="257"/>
      <c r="S385" s="257"/>
      <c r="T385" s="258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9" t="s">
        <v>170</v>
      </c>
      <c r="AU385" s="259" t="s">
        <v>157</v>
      </c>
      <c r="AV385" s="14" t="s">
        <v>166</v>
      </c>
      <c r="AW385" s="14" t="s">
        <v>35</v>
      </c>
      <c r="AX385" s="14" t="s">
        <v>85</v>
      </c>
      <c r="AY385" s="259" t="s">
        <v>156</v>
      </c>
    </row>
    <row r="386" s="13" customFormat="1">
      <c r="A386" s="13"/>
      <c r="B386" s="238"/>
      <c r="C386" s="239"/>
      <c r="D386" s="233" t="s">
        <v>170</v>
      </c>
      <c r="E386" s="239"/>
      <c r="F386" s="241" t="s">
        <v>412</v>
      </c>
      <c r="G386" s="239"/>
      <c r="H386" s="242">
        <v>241.5</v>
      </c>
      <c r="I386" s="243"/>
      <c r="J386" s="239"/>
      <c r="K386" s="239"/>
      <c r="L386" s="244"/>
      <c r="M386" s="245"/>
      <c r="N386" s="246"/>
      <c r="O386" s="246"/>
      <c r="P386" s="246"/>
      <c r="Q386" s="246"/>
      <c r="R386" s="246"/>
      <c r="S386" s="246"/>
      <c r="T386" s="247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8" t="s">
        <v>170</v>
      </c>
      <c r="AU386" s="248" t="s">
        <v>157</v>
      </c>
      <c r="AV386" s="13" t="s">
        <v>87</v>
      </c>
      <c r="AW386" s="13" t="s">
        <v>4</v>
      </c>
      <c r="AX386" s="13" t="s">
        <v>85</v>
      </c>
      <c r="AY386" s="248" t="s">
        <v>156</v>
      </c>
    </row>
    <row r="387" s="2" customFormat="1" ht="16.5" customHeight="1">
      <c r="A387" s="40"/>
      <c r="B387" s="41"/>
      <c r="C387" s="220" t="s">
        <v>413</v>
      </c>
      <c r="D387" s="220" t="s">
        <v>161</v>
      </c>
      <c r="E387" s="221" t="s">
        <v>414</v>
      </c>
      <c r="F387" s="222" t="s">
        <v>415</v>
      </c>
      <c r="G387" s="223" t="s">
        <v>177</v>
      </c>
      <c r="H387" s="224">
        <v>120.75</v>
      </c>
      <c r="I387" s="225"/>
      <c r="J387" s="226">
        <f>ROUND(I387*H387,2)</f>
        <v>0</v>
      </c>
      <c r="K387" s="222" t="s">
        <v>165</v>
      </c>
      <c r="L387" s="46"/>
      <c r="M387" s="227" t="s">
        <v>1</v>
      </c>
      <c r="N387" s="228" t="s">
        <v>42</v>
      </c>
      <c r="O387" s="93"/>
      <c r="P387" s="229">
        <f>O387*H387</f>
        <v>0</v>
      </c>
      <c r="Q387" s="229">
        <v>0.00012999999999999999</v>
      </c>
      <c r="R387" s="229">
        <f>Q387*H387</f>
        <v>0.0156975</v>
      </c>
      <c r="S387" s="229">
        <v>0</v>
      </c>
      <c r="T387" s="230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31" t="s">
        <v>166</v>
      </c>
      <c r="AT387" s="231" t="s">
        <v>161</v>
      </c>
      <c r="AU387" s="231" t="s">
        <v>157</v>
      </c>
      <c r="AY387" s="19" t="s">
        <v>156</v>
      </c>
      <c r="BE387" s="232">
        <f>IF(N387="základní",J387,0)</f>
        <v>0</v>
      </c>
      <c r="BF387" s="232">
        <f>IF(N387="snížená",J387,0)</f>
        <v>0</v>
      </c>
      <c r="BG387" s="232">
        <f>IF(N387="zákl. přenesená",J387,0)</f>
        <v>0</v>
      </c>
      <c r="BH387" s="232">
        <f>IF(N387="sníž. přenesená",J387,0)</f>
        <v>0</v>
      </c>
      <c r="BI387" s="232">
        <f>IF(N387="nulová",J387,0)</f>
        <v>0</v>
      </c>
      <c r="BJ387" s="19" t="s">
        <v>85</v>
      </c>
      <c r="BK387" s="232">
        <f>ROUND(I387*H387,2)</f>
        <v>0</v>
      </c>
      <c r="BL387" s="19" t="s">
        <v>166</v>
      </c>
      <c r="BM387" s="231" t="s">
        <v>416</v>
      </c>
    </row>
    <row r="388" s="2" customFormat="1">
      <c r="A388" s="40"/>
      <c r="B388" s="41"/>
      <c r="C388" s="42"/>
      <c r="D388" s="233" t="s">
        <v>168</v>
      </c>
      <c r="E388" s="42"/>
      <c r="F388" s="234" t="s">
        <v>417</v>
      </c>
      <c r="G388" s="42"/>
      <c r="H388" s="42"/>
      <c r="I388" s="235"/>
      <c r="J388" s="42"/>
      <c r="K388" s="42"/>
      <c r="L388" s="46"/>
      <c r="M388" s="236"/>
      <c r="N388" s="237"/>
      <c r="O388" s="93"/>
      <c r="P388" s="93"/>
      <c r="Q388" s="93"/>
      <c r="R388" s="93"/>
      <c r="S388" s="93"/>
      <c r="T388" s="94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168</v>
      </c>
      <c r="AU388" s="19" t="s">
        <v>157</v>
      </c>
    </row>
    <row r="389" s="15" customFormat="1">
      <c r="A389" s="15"/>
      <c r="B389" s="260"/>
      <c r="C389" s="261"/>
      <c r="D389" s="233" t="s">
        <v>170</v>
      </c>
      <c r="E389" s="262" t="s">
        <v>1</v>
      </c>
      <c r="F389" s="263" t="s">
        <v>343</v>
      </c>
      <c r="G389" s="261"/>
      <c r="H389" s="262" t="s">
        <v>1</v>
      </c>
      <c r="I389" s="264"/>
      <c r="J389" s="261"/>
      <c r="K389" s="261"/>
      <c r="L389" s="265"/>
      <c r="M389" s="266"/>
      <c r="N389" s="267"/>
      <c r="O389" s="267"/>
      <c r="P389" s="267"/>
      <c r="Q389" s="267"/>
      <c r="R389" s="267"/>
      <c r="S389" s="267"/>
      <c r="T389" s="268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69" t="s">
        <v>170</v>
      </c>
      <c r="AU389" s="269" t="s">
        <v>157</v>
      </c>
      <c r="AV389" s="15" t="s">
        <v>85</v>
      </c>
      <c r="AW389" s="15" t="s">
        <v>35</v>
      </c>
      <c r="AX389" s="15" t="s">
        <v>77</v>
      </c>
      <c r="AY389" s="269" t="s">
        <v>156</v>
      </c>
    </row>
    <row r="390" s="13" customFormat="1">
      <c r="A390" s="13"/>
      <c r="B390" s="238"/>
      <c r="C390" s="239"/>
      <c r="D390" s="233" t="s">
        <v>170</v>
      </c>
      <c r="E390" s="240" t="s">
        <v>1</v>
      </c>
      <c r="F390" s="241" t="s">
        <v>401</v>
      </c>
      <c r="G390" s="239"/>
      <c r="H390" s="242">
        <v>5.96</v>
      </c>
      <c r="I390" s="243"/>
      <c r="J390" s="239"/>
      <c r="K390" s="239"/>
      <c r="L390" s="244"/>
      <c r="M390" s="245"/>
      <c r="N390" s="246"/>
      <c r="O390" s="246"/>
      <c r="P390" s="246"/>
      <c r="Q390" s="246"/>
      <c r="R390" s="246"/>
      <c r="S390" s="246"/>
      <c r="T390" s="247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8" t="s">
        <v>170</v>
      </c>
      <c r="AU390" s="248" t="s">
        <v>157</v>
      </c>
      <c r="AV390" s="13" t="s">
        <v>87</v>
      </c>
      <c r="AW390" s="13" t="s">
        <v>35</v>
      </c>
      <c r="AX390" s="13" t="s">
        <v>77</v>
      </c>
      <c r="AY390" s="248" t="s">
        <v>156</v>
      </c>
    </row>
    <row r="391" s="13" customFormat="1">
      <c r="A391" s="13"/>
      <c r="B391" s="238"/>
      <c r="C391" s="239"/>
      <c r="D391" s="233" t="s">
        <v>170</v>
      </c>
      <c r="E391" s="240" t="s">
        <v>1</v>
      </c>
      <c r="F391" s="241" t="s">
        <v>402</v>
      </c>
      <c r="G391" s="239"/>
      <c r="H391" s="242">
        <v>12.5</v>
      </c>
      <c r="I391" s="243"/>
      <c r="J391" s="239"/>
      <c r="K391" s="239"/>
      <c r="L391" s="244"/>
      <c r="M391" s="245"/>
      <c r="N391" s="246"/>
      <c r="O391" s="246"/>
      <c r="P391" s="246"/>
      <c r="Q391" s="246"/>
      <c r="R391" s="246"/>
      <c r="S391" s="246"/>
      <c r="T391" s="247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8" t="s">
        <v>170</v>
      </c>
      <c r="AU391" s="248" t="s">
        <v>157</v>
      </c>
      <c r="AV391" s="13" t="s">
        <v>87</v>
      </c>
      <c r="AW391" s="13" t="s">
        <v>35</v>
      </c>
      <c r="AX391" s="13" t="s">
        <v>77</v>
      </c>
      <c r="AY391" s="248" t="s">
        <v>156</v>
      </c>
    </row>
    <row r="392" s="13" customFormat="1">
      <c r="A392" s="13"/>
      <c r="B392" s="238"/>
      <c r="C392" s="239"/>
      <c r="D392" s="233" t="s">
        <v>170</v>
      </c>
      <c r="E392" s="240" t="s">
        <v>1</v>
      </c>
      <c r="F392" s="241" t="s">
        <v>403</v>
      </c>
      <c r="G392" s="239"/>
      <c r="H392" s="242">
        <v>4.7599999999999998</v>
      </c>
      <c r="I392" s="243"/>
      <c r="J392" s="239"/>
      <c r="K392" s="239"/>
      <c r="L392" s="244"/>
      <c r="M392" s="245"/>
      <c r="N392" s="246"/>
      <c r="O392" s="246"/>
      <c r="P392" s="246"/>
      <c r="Q392" s="246"/>
      <c r="R392" s="246"/>
      <c r="S392" s="246"/>
      <c r="T392" s="247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8" t="s">
        <v>170</v>
      </c>
      <c r="AU392" s="248" t="s">
        <v>157</v>
      </c>
      <c r="AV392" s="13" t="s">
        <v>87</v>
      </c>
      <c r="AW392" s="13" t="s">
        <v>35</v>
      </c>
      <c r="AX392" s="13" t="s">
        <v>77</v>
      </c>
      <c r="AY392" s="248" t="s">
        <v>156</v>
      </c>
    </row>
    <row r="393" s="13" customFormat="1">
      <c r="A393" s="13"/>
      <c r="B393" s="238"/>
      <c r="C393" s="239"/>
      <c r="D393" s="233" t="s">
        <v>170</v>
      </c>
      <c r="E393" s="240" t="s">
        <v>1</v>
      </c>
      <c r="F393" s="241" t="s">
        <v>404</v>
      </c>
      <c r="G393" s="239"/>
      <c r="H393" s="242">
        <v>4.6399999999999997</v>
      </c>
      <c r="I393" s="243"/>
      <c r="J393" s="239"/>
      <c r="K393" s="239"/>
      <c r="L393" s="244"/>
      <c r="M393" s="245"/>
      <c r="N393" s="246"/>
      <c r="O393" s="246"/>
      <c r="P393" s="246"/>
      <c r="Q393" s="246"/>
      <c r="R393" s="246"/>
      <c r="S393" s="246"/>
      <c r="T393" s="247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8" t="s">
        <v>170</v>
      </c>
      <c r="AU393" s="248" t="s">
        <v>157</v>
      </c>
      <c r="AV393" s="13" t="s">
        <v>87</v>
      </c>
      <c r="AW393" s="13" t="s">
        <v>35</v>
      </c>
      <c r="AX393" s="13" t="s">
        <v>77</v>
      </c>
      <c r="AY393" s="248" t="s">
        <v>156</v>
      </c>
    </row>
    <row r="394" s="13" customFormat="1">
      <c r="A394" s="13"/>
      <c r="B394" s="238"/>
      <c r="C394" s="239"/>
      <c r="D394" s="233" t="s">
        <v>170</v>
      </c>
      <c r="E394" s="240" t="s">
        <v>1</v>
      </c>
      <c r="F394" s="241" t="s">
        <v>405</v>
      </c>
      <c r="G394" s="239"/>
      <c r="H394" s="242">
        <v>10.390000000000001</v>
      </c>
      <c r="I394" s="243"/>
      <c r="J394" s="239"/>
      <c r="K394" s="239"/>
      <c r="L394" s="244"/>
      <c r="M394" s="245"/>
      <c r="N394" s="246"/>
      <c r="O394" s="246"/>
      <c r="P394" s="246"/>
      <c r="Q394" s="246"/>
      <c r="R394" s="246"/>
      <c r="S394" s="246"/>
      <c r="T394" s="247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8" t="s">
        <v>170</v>
      </c>
      <c r="AU394" s="248" t="s">
        <v>157</v>
      </c>
      <c r="AV394" s="13" t="s">
        <v>87</v>
      </c>
      <c r="AW394" s="13" t="s">
        <v>35</v>
      </c>
      <c r="AX394" s="13" t="s">
        <v>77</v>
      </c>
      <c r="AY394" s="248" t="s">
        <v>156</v>
      </c>
    </row>
    <row r="395" s="14" customFormat="1">
      <c r="A395" s="14"/>
      <c r="B395" s="249"/>
      <c r="C395" s="250"/>
      <c r="D395" s="233" t="s">
        <v>170</v>
      </c>
      <c r="E395" s="251" t="s">
        <v>1</v>
      </c>
      <c r="F395" s="252" t="s">
        <v>174</v>
      </c>
      <c r="G395" s="250"/>
      <c r="H395" s="253">
        <v>38.25</v>
      </c>
      <c r="I395" s="254"/>
      <c r="J395" s="250"/>
      <c r="K395" s="250"/>
      <c r="L395" s="255"/>
      <c r="M395" s="256"/>
      <c r="N395" s="257"/>
      <c r="O395" s="257"/>
      <c r="P395" s="257"/>
      <c r="Q395" s="257"/>
      <c r="R395" s="257"/>
      <c r="S395" s="257"/>
      <c r="T395" s="258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9" t="s">
        <v>170</v>
      </c>
      <c r="AU395" s="259" t="s">
        <v>157</v>
      </c>
      <c r="AV395" s="14" t="s">
        <v>166</v>
      </c>
      <c r="AW395" s="14" t="s">
        <v>35</v>
      </c>
      <c r="AX395" s="14" t="s">
        <v>77</v>
      </c>
      <c r="AY395" s="259" t="s">
        <v>156</v>
      </c>
    </row>
    <row r="396" s="13" customFormat="1">
      <c r="A396" s="13"/>
      <c r="B396" s="238"/>
      <c r="C396" s="239"/>
      <c r="D396" s="233" t="s">
        <v>170</v>
      </c>
      <c r="E396" s="240" t="s">
        <v>1</v>
      </c>
      <c r="F396" s="241" t="s">
        <v>406</v>
      </c>
      <c r="G396" s="239"/>
      <c r="H396" s="242">
        <v>6</v>
      </c>
      <c r="I396" s="243"/>
      <c r="J396" s="239"/>
      <c r="K396" s="239"/>
      <c r="L396" s="244"/>
      <c r="M396" s="245"/>
      <c r="N396" s="246"/>
      <c r="O396" s="246"/>
      <c r="P396" s="246"/>
      <c r="Q396" s="246"/>
      <c r="R396" s="246"/>
      <c r="S396" s="246"/>
      <c r="T396" s="247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8" t="s">
        <v>170</v>
      </c>
      <c r="AU396" s="248" t="s">
        <v>157</v>
      </c>
      <c r="AV396" s="13" t="s">
        <v>87</v>
      </c>
      <c r="AW396" s="13" t="s">
        <v>35</v>
      </c>
      <c r="AX396" s="13" t="s">
        <v>77</v>
      </c>
      <c r="AY396" s="248" t="s">
        <v>156</v>
      </c>
    </row>
    <row r="397" s="13" customFormat="1">
      <c r="A397" s="13"/>
      <c r="B397" s="238"/>
      <c r="C397" s="239"/>
      <c r="D397" s="233" t="s">
        <v>170</v>
      </c>
      <c r="E397" s="240" t="s">
        <v>1</v>
      </c>
      <c r="F397" s="241" t="s">
        <v>407</v>
      </c>
      <c r="G397" s="239"/>
      <c r="H397" s="242">
        <v>114.75</v>
      </c>
      <c r="I397" s="243"/>
      <c r="J397" s="239"/>
      <c r="K397" s="239"/>
      <c r="L397" s="244"/>
      <c r="M397" s="245"/>
      <c r="N397" s="246"/>
      <c r="O397" s="246"/>
      <c r="P397" s="246"/>
      <c r="Q397" s="246"/>
      <c r="R397" s="246"/>
      <c r="S397" s="246"/>
      <c r="T397" s="247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8" t="s">
        <v>170</v>
      </c>
      <c r="AU397" s="248" t="s">
        <v>157</v>
      </c>
      <c r="AV397" s="13" t="s">
        <v>87</v>
      </c>
      <c r="AW397" s="13" t="s">
        <v>35</v>
      </c>
      <c r="AX397" s="13" t="s">
        <v>77</v>
      </c>
      <c r="AY397" s="248" t="s">
        <v>156</v>
      </c>
    </row>
    <row r="398" s="14" customFormat="1">
      <c r="A398" s="14"/>
      <c r="B398" s="249"/>
      <c r="C398" s="250"/>
      <c r="D398" s="233" t="s">
        <v>170</v>
      </c>
      <c r="E398" s="251" t="s">
        <v>1</v>
      </c>
      <c r="F398" s="252" t="s">
        <v>174</v>
      </c>
      <c r="G398" s="250"/>
      <c r="H398" s="253">
        <v>120.75</v>
      </c>
      <c r="I398" s="254"/>
      <c r="J398" s="250"/>
      <c r="K398" s="250"/>
      <c r="L398" s="255"/>
      <c r="M398" s="256"/>
      <c r="N398" s="257"/>
      <c r="O398" s="257"/>
      <c r="P398" s="257"/>
      <c r="Q398" s="257"/>
      <c r="R398" s="257"/>
      <c r="S398" s="257"/>
      <c r="T398" s="258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9" t="s">
        <v>170</v>
      </c>
      <c r="AU398" s="259" t="s">
        <v>157</v>
      </c>
      <c r="AV398" s="14" t="s">
        <v>166</v>
      </c>
      <c r="AW398" s="14" t="s">
        <v>35</v>
      </c>
      <c r="AX398" s="14" t="s">
        <v>85</v>
      </c>
      <c r="AY398" s="259" t="s">
        <v>156</v>
      </c>
    </row>
    <row r="399" s="2" customFormat="1" ht="24.15" customHeight="1">
      <c r="A399" s="40"/>
      <c r="B399" s="41"/>
      <c r="C399" s="220" t="s">
        <v>418</v>
      </c>
      <c r="D399" s="220" t="s">
        <v>161</v>
      </c>
      <c r="E399" s="221" t="s">
        <v>419</v>
      </c>
      <c r="F399" s="222" t="s">
        <v>420</v>
      </c>
      <c r="G399" s="223" t="s">
        <v>185</v>
      </c>
      <c r="H399" s="224">
        <v>6</v>
      </c>
      <c r="I399" s="225"/>
      <c r="J399" s="226">
        <f>ROUND(I399*H399,2)</f>
        <v>0</v>
      </c>
      <c r="K399" s="222" t="s">
        <v>165</v>
      </c>
      <c r="L399" s="46"/>
      <c r="M399" s="227" t="s">
        <v>1</v>
      </c>
      <c r="N399" s="228" t="s">
        <v>42</v>
      </c>
      <c r="O399" s="93"/>
      <c r="P399" s="229">
        <f>O399*H399</f>
        <v>0</v>
      </c>
      <c r="Q399" s="229">
        <v>0.00089999999999999998</v>
      </c>
      <c r="R399" s="229">
        <f>Q399*H399</f>
        <v>0.0054000000000000003</v>
      </c>
      <c r="S399" s="229">
        <v>0</v>
      </c>
      <c r="T399" s="230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31" t="s">
        <v>166</v>
      </c>
      <c r="AT399" s="231" t="s">
        <v>161</v>
      </c>
      <c r="AU399" s="231" t="s">
        <v>157</v>
      </c>
      <c r="AY399" s="19" t="s">
        <v>156</v>
      </c>
      <c r="BE399" s="232">
        <f>IF(N399="základní",J399,0)</f>
        <v>0</v>
      </c>
      <c r="BF399" s="232">
        <f>IF(N399="snížená",J399,0)</f>
        <v>0</v>
      </c>
      <c r="BG399" s="232">
        <f>IF(N399="zákl. přenesená",J399,0)</f>
        <v>0</v>
      </c>
      <c r="BH399" s="232">
        <f>IF(N399="sníž. přenesená",J399,0)</f>
        <v>0</v>
      </c>
      <c r="BI399" s="232">
        <f>IF(N399="nulová",J399,0)</f>
        <v>0</v>
      </c>
      <c r="BJ399" s="19" t="s">
        <v>85</v>
      </c>
      <c r="BK399" s="232">
        <f>ROUND(I399*H399,2)</f>
        <v>0</v>
      </c>
      <c r="BL399" s="19" t="s">
        <v>166</v>
      </c>
      <c r="BM399" s="231" t="s">
        <v>421</v>
      </c>
    </row>
    <row r="400" s="2" customFormat="1">
      <c r="A400" s="40"/>
      <c r="B400" s="41"/>
      <c r="C400" s="42"/>
      <c r="D400" s="233" t="s">
        <v>168</v>
      </c>
      <c r="E400" s="42"/>
      <c r="F400" s="234" t="s">
        <v>422</v>
      </c>
      <c r="G400" s="42"/>
      <c r="H400" s="42"/>
      <c r="I400" s="235"/>
      <c r="J400" s="42"/>
      <c r="K400" s="42"/>
      <c r="L400" s="46"/>
      <c r="M400" s="236"/>
      <c r="N400" s="237"/>
      <c r="O400" s="93"/>
      <c r="P400" s="93"/>
      <c r="Q400" s="93"/>
      <c r="R400" s="93"/>
      <c r="S400" s="93"/>
      <c r="T400" s="94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168</v>
      </c>
      <c r="AU400" s="19" t="s">
        <v>157</v>
      </c>
    </row>
    <row r="401" s="15" customFormat="1">
      <c r="A401" s="15"/>
      <c r="B401" s="260"/>
      <c r="C401" s="261"/>
      <c r="D401" s="233" t="s">
        <v>170</v>
      </c>
      <c r="E401" s="262" t="s">
        <v>1</v>
      </c>
      <c r="F401" s="263" t="s">
        <v>423</v>
      </c>
      <c r="G401" s="261"/>
      <c r="H401" s="262" t="s">
        <v>1</v>
      </c>
      <c r="I401" s="264"/>
      <c r="J401" s="261"/>
      <c r="K401" s="261"/>
      <c r="L401" s="265"/>
      <c r="M401" s="266"/>
      <c r="N401" s="267"/>
      <c r="O401" s="267"/>
      <c r="P401" s="267"/>
      <c r="Q401" s="267"/>
      <c r="R401" s="267"/>
      <c r="S401" s="267"/>
      <c r="T401" s="268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9" t="s">
        <v>170</v>
      </c>
      <c r="AU401" s="269" t="s">
        <v>157</v>
      </c>
      <c r="AV401" s="15" t="s">
        <v>85</v>
      </c>
      <c r="AW401" s="15" t="s">
        <v>35</v>
      </c>
      <c r="AX401" s="15" t="s">
        <v>77</v>
      </c>
      <c r="AY401" s="269" t="s">
        <v>156</v>
      </c>
    </row>
    <row r="402" s="13" customFormat="1">
      <c r="A402" s="13"/>
      <c r="B402" s="238"/>
      <c r="C402" s="239"/>
      <c r="D402" s="233" t="s">
        <v>170</v>
      </c>
      <c r="E402" s="240" t="s">
        <v>1</v>
      </c>
      <c r="F402" s="241" t="s">
        <v>424</v>
      </c>
      <c r="G402" s="239"/>
      <c r="H402" s="242">
        <v>6</v>
      </c>
      <c r="I402" s="243"/>
      <c r="J402" s="239"/>
      <c r="K402" s="239"/>
      <c r="L402" s="244"/>
      <c r="M402" s="245"/>
      <c r="N402" s="246"/>
      <c r="O402" s="246"/>
      <c r="P402" s="246"/>
      <c r="Q402" s="246"/>
      <c r="R402" s="246"/>
      <c r="S402" s="246"/>
      <c r="T402" s="247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8" t="s">
        <v>170</v>
      </c>
      <c r="AU402" s="248" t="s">
        <v>157</v>
      </c>
      <c r="AV402" s="13" t="s">
        <v>87</v>
      </c>
      <c r="AW402" s="13" t="s">
        <v>35</v>
      </c>
      <c r="AX402" s="13" t="s">
        <v>77</v>
      </c>
      <c r="AY402" s="248" t="s">
        <v>156</v>
      </c>
    </row>
    <row r="403" s="14" customFormat="1">
      <c r="A403" s="14"/>
      <c r="B403" s="249"/>
      <c r="C403" s="250"/>
      <c r="D403" s="233" t="s">
        <v>170</v>
      </c>
      <c r="E403" s="251" t="s">
        <v>1</v>
      </c>
      <c r="F403" s="252" t="s">
        <v>174</v>
      </c>
      <c r="G403" s="250"/>
      <c r="H403" s="253">
        <v>6</v>
      </c>
      <c r="I403" s="254"/>
      <c r="J403" s="250"/>
      <c r="K403" s="250"/>
      <c r="L403" s="255"/>
      <c r="M403" s="256"/>
      <c r="N403" s="257"/>
      <c r="O403" s="257"/>
      <c r="P403" s="257"/>
      <c r="Q403" s="257"/>
      <c r="R403" s="257"/>
      <c r="S403" s="257"/>
      <c r="T403" s="258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9" t="s">
        <v>170</v>
      </c>
      <c r="AU403" s="259" t="s">
        <v>157</v>
      </c>
      <c r="AV403" s="14" t="s">
        <v>166</v>
      </c>
      <c r="AW403" s="14" t="s">
        <v>35</v>
      </c>
      <c r="AX403" s="14" t="s">
        <v>85</v>
      </c>
      <c r="AY403" s="259" t="s">
        <v>156</v>
      </c>
    </row>
    <row r="404" s="2" customFormat="1" ht="33" customHeight="1">
      <c r="A404" s="40"/>
      <c r="B404" s="41"/>
      <c r="C404" s="220" t="s">
        <v>425</v>
      </c>
      <c r="D404" s="220" t="s">
        <v>161</v>
      </c>
      <c r="E404" s="221" t="s">
        <v>426</v>
      </c>
      <c r="F404" s="222" t="s">
        <v>427</v>
      </c>
      <c r="G404" s="223" t="s">
        <v>185</v>
      </c>
      <c r="H404" s="224">
        <v>177.24000000000001</v>
      </c>
      <c r="I404" s="225"/>
      <c r="J404" s="226">
        <f>ROUND(I404*H404,2)</f>
        <v>0</v>
      </c>
      <c r="K404" s="222" t="s">
        <v>165</v>
      </c>
      <c r="L404" s="46"/>
      <c r="M404" s="227" t="s">
        <v>1</v>
      </c>
      <c r="N404" s="228" t="s">
        <v>42</v>
      </c>
      <c r="O404" s="93"/>
      <c r="P404" s="229">
        <f>O404*H404</f>
        <v>0</v>
      </c>
      <c r="Q404" s="229">
        <v>2.0000000000000002E-05</v>
      </c>
      <c r="R404" s="229">
        <f>Q404*H404</f>
        <v>0.0035448000000000003</v>
      </c>
      <c r="S404" s="229">
        <v>0</v>
      </c>
      <c r="T404" s="230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31" t="s">
        <v>166</v>
      </c>
      <c r="AT404" s="231" t="s">
        <v>161</v>
      </c>
      <c r="AU404" s="231" t="s">
        <v>157</v>
      </c>
      <c r="AY404" s="19" t="s">
        <v>156</v>
      </c>
      <c r="BE404" s="232">
        <f>IF(N404="základní",J404,0)</f>
        <v>0</v>
      </c>
      <c r="BF404" s="232">
        <f>IF(N404="snížená",J404,0)</f>
        <v>0</v>
      </c>
      <c r="BG404" s="232">
        <f>IF(N404="zákl. přenesená",J404,0)</f>
        <v>0</v>
      </c>
      <c r="BH404" s="232">
        <f>IF(N404="sníž. přenesená",J404,0)</f>
        <v>0</v>
      </c>
      <c r="BI404" s="232">
        <f>IF(N404="nulová",J404,0)</f>
        <v>0</v>
      </c>
      <c r="BJ404" s="19" t="s">
        <v>85</v>
      </c>
      <c r="BK404" s="232">
        <f>ROUND(I404*H404,2)</f>
        <v>0</v>
      </c>
      <c r="BL404" s="19" t="s">
        <v>166</v>
      </c>
      <c r="BM404" s="231" t="s">
        <v>428</v>
      </c>
    </row>
    <row r="405" s="2" customFormat="1">
      <c r="A405" s="40"/>
      <c r="B405" s="41"/>
      <c r="C405" s="42"/>
      <c r="D405" s="233" t="s">
        <v>168</v>
      </c>
      <c r="E405" s="42"/>
      <c r="F405" s="234" t="s">
        <v>429</v>
      </c>
      <c r="G405" s="42"/>
      <c r="H405" s="42"/>
      <c r="I405" s="235"/>
      <c r="J405" s="42"/>
      <c r="K405" s="42"/>
      <c r="L405" s="46"/>
      <c r="M405" s="236"/>
      <c r="N405" s="237"/>
      <c r="O405" s="93"/>
      <c r="P405" s="93"/>
      <c r="Q405" s="93"/>
      <c r="R405" s="93"/>
      <c r="S405" s="93"/>
      <c r="T405" s="94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168</v>
      </c>
      <c r="AU405" s="19" t="s">
        <v>157</v>
      </c>
    </row>
    <row r="406" s="15" customFormat="1">
      <c r="A406" s="15"/>
      <c r="B406" s="260"/>
      <c r="C406" s="261"/>
      <c r="D406" s="233" t="s">
        <v>170</v>
      </c>
      <c r="E406" s="262" t="s">
        <v>1</v>
      </c>
      <c r="F406" s="263" t="s">
        <v>343</v>
      </c>
      <c r="G406" s="261"/>
      <c r="H406" s="262" t="s">
        <v>1</v>
      </c>
      <c r="I406" s="264"/>
      <c r="J406" s="261"/>
      <c r="K406" s="261"/>
      <c r="L406" s="265"/>
      <c r="M406" s="266"/>
      <c r="N406" s="267"/>
      <c r="O406" s="267"/>
      <c r="P406" s="267"/>
      <c r="Q406" s="267"/>
      <c r="R406" s="267"/>
      <c r="S406" s="267"/>
      <c r="T406" s="268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69" t="s">
        <v>170</v>
      </c>
      <c r="AU406" s="269" t="s">
        <v>157</v>
      </c>
      <c r="AV406" s="15" t="s">
        <v>85</v>
      </c>
      <c r="AW406" s="15" t="s">
        <v>35</v>
      </c>
      <c r="AX406" s="15" t="s">
        <v>77</v>
      </c>
      <c r="AY406" s="269" t="s">
        <v>156</v>
      </c>
    </row>
    <row r="407" s="13" customFormat="1">
      <c r="A407" s="13"/>
      <c r="B407" s="238"/>
      <c r="C407" s="239"/>
      <c r="D407" s="233" t="s">
        <v>170</v>
      </c>
      <c r="E407" s="240" t="s">
        <v>1</v>
      </c>
      <c r="F407" s="241" t="s">
        <v>430</v>
      </c>
      <c r="G407" s="239"/>
      <c r="H407" s="242">
        <v>10.09</v>
      </c>
      <c r="I407" s="243"/>
      <c r="J407" s="239"/>
      <c r="K407" s="239"/>
      <c r="L407" s="244"/>
      <c r="M407" s="245"/>
      <c r="N407" s="246"/>
      <c r="O407" s="246"/>
      <c r="P407" s="246"/>
      <c r="Q407" s="246"/>
      <c r="R407" s="246"/>
      <c r="S407" s="246"/>
      <c r="T407" s="247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8" t="s">
        <v>170</v>
      </c>
      <c r="AU407" s="248" t="s">
        <v>157</v>
      </c>
      <c r="AV407" s="13" t="s">
        <v>87</v>
      </c>
      <c r="AW407" s="13" t="s">
        <v>35</v>
      </c>
      <c r="AX407" s="13" t="s">
        <v>77</v>
      </c>
      <c r="AY407" s="248" t="s">
        <v>156</v>
      </c>
    </row>
    <row r="408" s="13" customFormat="1">
      <c r="A408" s="13"/>
      <c r="B408" s="238"/>
      <c r="C408" s="239"/>
      <c r="D408" s="233" t="s">
        <v>170</v>
      </c>
      <c r="E408" s="240" t="s">
        <v>1</v>
      </c>
      <c r="F408" s="241" t="s">
        <v>431</v>
      </c>
      <c r="G408" s="239"/>
      <c r="H408" s="242">
        <v>15.33</v>
      </c>
      <c r="I408" s="243"/>
      <c r="J408" s="239"/>
      <c r="K408" s="239"/>
      <c r="L408" s="244"/>
      <c r="M408" s="245"/>
      <c r="N408" s="246"/>
      <c r="O408" s="246"/>
      <c r="P408" s="246"/>
      <c r="Q408" s="246"/>
      <c r="R408" s="246"/>
      <c r="S408" s="246"/>
      <c r="T408" s="247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8" t="s">
        <v>170</v>
      </c>
      <c r="AU408" s="248" t="s">
        <v>157</v>
      </c>
      <c r="AV408" s="13" t="s">
        <v>87</v>
      </c>
      <c r="AW408" s="13" t="s">
        <v>35</v>
      </c>
      <c r="AX408" s="13" t="s">
        <v>77</v>
      </c>
      <c r="AY408" s="248" t="s">
        <v>156</v>
      </c>
    </row>
    <row r="409" s="13" customFormat="1">
      <c r="A409" s="13"/>
      <c r="B409" s="238"/>
      <c r="C409" s="239"/>
      <c r="D409" s="233" t="s">
        <v>170</v>
      </c>
      <c r="E409" s="240" t="s">
        <v>1</v>
      </c>
      <c r="F409" s="241" t="s">
        <v>432</v>
      </c>
      <c r="G409" s="239"/>
      <c r="H409" s="242">
        <v>8.75</v>
      </c>
      <c r="I409" s="243"/>
      <c r="J409" s="239"/>
      <c r="K409" s="239"/>
      <c r="L409" s="244"/>
      <c r="M409" s="245"/>
      <c r="N409" s="246"/>
      <c r="O409" s="246"/>
      <c r="P409" s="246"/>
      <c r="Q409" s="246"/>
      <c r="R409" s="246"/>
      <c r="S409" s="246"/>
      <c r="T409" s="247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8" t="s">
        <v>170</v>
      </c>
      <c r="AU409" s="248" t="s">
        <v>157</v>
      </c>
      <c r="AV409" s="13" t="s">
        <v>87</v>
      </c>
      <c r="AW409" s="13" t="s">
        <v>35</v>
      </c>
      <c r="AX409" s="13" t="s">
        <v>77</v>
      </c>
      <c r="AY409" s="248" t="s">
        <v>156</v>
      </c>
    </row>
    <row r="410" s="13" customFormat="1">
      <c r="A410" s="13"/>
      <c r="B410" s="238"/>
      <c r="C410" s="239"/>
      <c r="D410" s="233" t="s">
        <v>170</v>
      </c>
      <c r="E410" s="240" t="s">
        <v>1</v>
      </c>
      <c r="F410" s="241" t="s">
        <v>433</v>
      </c>
      <c r="G410" s="239"/>
      <c r="H410" s="242">
        <v>8.8100000000000005</v>
      </c>
      <c r="I410" s="243"/>
      <c r="J410" s="239"/>
      <c r="K410" s="239"/>
      <c r="L410" s="244"/>
      <c r="M410" s="245"/>
      <c r="N410" s="246"/>
      <c r="O410" s="246"/>
      <c r="P410" s="246"/>
      <c r="Q410" s="246"/>
      <c r="R410" s="246"/>
      <c r="S410" s="246"/>
      <c r="T410" s="247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8" t="s">
        <v>170</v>
      </c>
      <c r="AU410" s="248" t="s">
        <v>157</v>
      </c>
      <c r="AV410" s="13" t="s">
        <v>87</v>
      </c>
      <c r="AW410" s="13" t="s">
        <v>35</v>
      </c>
      <c r="AX410" s="13" t="s">
        <v>77</v>
      </c>
      <c r="AY410" s="248" t="s">
        <v>156</v>
      </c>
    </row>
    <row r="411" s="13" customFormat="1">
      <c r="A411" s="13"/>
      <c r="B411" s="238"/>
      <c r="C411" s="239"/>
      <c r="D411" s="233" t="s">
        <v>170</v>
      </c>
      <c r="E411" s="240" t="s">
        <v>1</v>
      </c>
      <c r="F411" s="241" t="s">
        <v>434</v>
      </c>
      <c r="G411" s="239"/>
      <c r="H411" s="242">
        <v>14.1</v>
      </c>
      <c r="I411" s="243"/>
      <c r="J411" s="239"/>
      <c r="K411" s="239"/>
      <c r="L411" s="244"/>
      <c r="M411" s="245"/>
      <c r="N411" s="246"/>
      <c r="O411" s="246"/>
      <c r="P411" s="246"/>
      <c r="Q411" s="246"/>
      <c r="R411" s="246"/>
      <c r="S411" s="246"/>
      <c r="T411" s="247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8" t="s">
        <v>170</v>
      </c>
      <c r="AU411" s="248" t="s">
        <v>157</v>
      </c>
      <c r="AV411" s="13" t="s">
        <v>87</v>
      </c>
      <c r="AW411" s="13" t="s">
        <v>35</v>
      </c>
      <c r="AX411" s="13" t="s">
        <v>77</v>
      </c>
      <c r="AY411" s="248" t="s">
        <v>156</v>
      </c>
    </row>
    <row r="412" s="14" customFormat="1">
      <c r="A412" s="14"/>
      <c r="B412" s="249"/>
      <c r="C412" s="250"/>
      <c r="D412" s="233" t="s">
        <v>170</v>
      </c>
      <c r="E412" s="251" t="s">
        <v>1</v>
      </c>
      <c r="F412" s="252" t="s">
        <v>174</v>
      </c>
      <c r="G412" s="250"/>
      <c r="H412" s="253">
        <v>57.079999999999998</v>
      </c>
      <c r="I412" s="254"/>
      <c r="J412" s="250"/>
      <c r="K412" s="250"/>
      <c r="L412" s="255"/>
      <c r="M412" s="256"/>
      <c r="N412" s="257"/>
      <c r="O412" s="257"/>
      <c r="P412" s="257"/>
      <c r="Q412" s="257"/>
      <c r="R412" s="257"/>
      <c r="S412" s="257"/>
      <c r="T412" s="258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9" t="s">
        <v>170</v>
      </c>
      <c r="AU412" s="259" t="s">
        <v>157</v>
      </c>
      <c r="AV412" s="14" t="s">
        <v>166</v>
      </c>
      <c r="AW412" s="14" t="s">
        <v>35</v>
      </c>
      <c r="AX412" s="14" t="s">
        <v>77</v>
      </c>
      <c r="AY412" s="259" t="s">
        <v>156</v>
      </c>
    </row>
    <row r="413" s="13" customFormat="1">
      <c r="A413" s="13"/>
      <c r="B413" s="238"/>
      <c r="C413" s="239"/>
      <c r="D413" s="233" t="s">
        <v>170</v>
      </c>
      <c r="E413" s="240" t="s">
        <v>1</v>
      </c>
      <c r="F413" s="241" t="s">
        <v>406</v>
      </c>
      <c r="G413" s="239"/>
      <c r="H413" s="242">
        <v>6</v>
      </c>
      <c r="I413" s="243"/>
      <c r="J413" s="239"/>
      <c r="K413" s="239"/>
      <c r="L413" s="244"/>
      <c r="M413" s="245"/>
      <c r="N413" s="246"/>
      <c r="O413" s="246"/>
      <c r="P413" s="246"/>
      <c r="Q413" s="246"/>
      <c r="R413" s="246"/>
      <c r="S413" s="246"/>
      <c r="T413" s="247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8" t="s">
        <v>170</v>
      </c>
      <c r="AU413" s="248" t="s">
        <v>157</v>
      </c>
      <c r="AV413" s="13" t="s">
        <v>87</v>
      </c>
      <c r="AW413" s="13" t="s">
        <v>35</v>
      </c>
      <c r="AX413" s="13" t="s">
        <v>77</v>
      </c>
      <c r="AY413" s="248" t="s">
        <v>156</v>
      </c>
    </row>
    <row r="414" s="13" customFormat="1">
      <c r="A414" s="13"/>
      <c r="B414" s="238"/>
      <c r="C414" s="239"/>
      <c r="D414" s="233" t="s">
        <v>170</v>
      </c>
      <c r="E414" s="240" t="s">
        <v>1</v>
      </c>
      <c r="F414" s="241" t="s">
        <v>435</v>
      </c>
      <c r="G414" s="239"/>
      <c r="H414" s="242">
        <v>171.24000000000001</v>
      </c>
      <c r="I414" s="243"/>
      <c r="J414" s="239"/>
      <c r="K414" s="239"/>
      <c r="L414" s="244"/>
      <c r="M414" s="245"/>
      <c r="N414" s="246"/>
      <c r="O414" s="246"/>
      <c r="P414" s="246"/>
      <c r="Q414" s="246"/>
      <c r="R414" s="246"/>
      <c r="S414" s="246"/>
      <c r="T414" s="247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8" t="s">
        <v>170</v>
      </c>
      <c r="AU414" s="248" t="s">
        <v>157</v>
      </c>
      <c r="AV414" s="13" t="s">
        <v>87</v>
      </c>
      <c r="AW414" s="13" t="s">
        <v>35</v>
      </c>
      <c r="AX414" s="13" t="s">
        <v>77</v>
      </c>
      <c r="AY414" s="248" t="s">
        <v>156</v>
      </c>
    </row>
    <row r="415" s="14" customFormat="1">
      <c r="A415" s="14"/>
      <c r="B415" s="249"/>
      <c r="C415" s="250"/>
      <c r="D415" s="233" t="s">
        <v>170</v>
      </c>
      <c r="E415" s="251" t="s">
        <v>1</v>
      </c>
      <c r="F415" s="252" t="s">
        <v>174</v>
      </c>
      <c r="G415" s="250"/>
      <c r="H415" s="253">
        <v>177.24000000000001</v>
      </c>
      <c r="I415" s="254"/>
      <c r="J415" s="250"/>
      <c r="K415" s="250"/>
      <c r="L415" s="255"/>
      <c r="M415" s="256"/>
      <c r="N415" s="257"/>
      <c r="O415" s="257"/>
      <c r="P415" s="257"/>
      <c r="Q415" s="257"/>
      <c r="R415" s="257"/>
      <c r="S415" s="257"/>
      <c r="T415" s="258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9" t="s">
        <v>170</v>
      </c>
      <c r="AU415" s="259" t="s">
        <v>157</v>
      </c>
      <c r="AV415" s="14" t="s">
        <v>166</v>
      </c>
      <c r="AW415" s="14" t="s">
        <v>35</v>
      </c>
      <c r="AX415" s="14" t="s">
        <v>85</v>
      </c>
      <c r="AY415" s="259" t="s">
        <v>156</v>
      </c>
    </row>
    <row r="416" s="12" customFormat="1" ht="20.88" customHeight="1">
      <c r="A416" s="12"/>
      <c r="B416" s="204"/>
      <c r="C416" s="205"/>
      <c r="D416" s="206" t="s">
        <v>76</v>
      </c>
      <c r="E416" s="218" t="s">
        <v>436</v>
      </c>
      <c r="F416" s="218" t="s">
        <v>437</v>
      </c>
      <c r="G416" s="205"/>
      <c r="H416" s="205"/>
      <c r="I416" s="208"/>
      <c r="J416" s="219">
        <f>BK416</f>
        <v>0</v>
      </c>
      <c r="K416" s="205"/>
      <c r="L416" s="210"/>
      <c r="M416" s="211"/>
      <c r="N416" s="212"/>
      <c r="O416" s="212"/>
      <c r="P416" s="213">
        <f>SUM(P417:P422)</f>
        <v>0</v>
      </c>
      <c r="Q416" s="212"/>
      <c r="R416" s="213">
        <f>SUM(R417:R422)</f>
        <v>1.0747499999999999</v>
      </c>
      <c r="S416" s="212"/>
      <c r="T416" s="214">
        <f>SUM(T417:T422)</f>
        <v>0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215" t="s">
        <v>85</v>
      </c>
      <c r="AT416" s="216" t="s">
        <v>76</v>
      </c>
      <c r="AU416" s="216" t="s">
        <v>87</v>
      </c>
      <c r="AY416" s="215" t="s">
        <v>156</v>
      </c>
      <c r="BK416" s="217">
        <f>SUM(BK417:BK422)</f>
        <v>0</v>
      </c>
    </row>
    <row r="417" s="2" customFormat="1" ht="21.75" customHeight="1">
      <c r="A417" s="40"/>
      <c r="B417" s="41"/>
      <c r="C417" s="220" t="s">
        <v>438</v>
      </c>
      <c r="D417" s="220" t="s">
        <v>161</v>
      </c>
      <c r="E417" s="221" t="s">
        <v>439</v>
      </c>
      <c r="F417" s="222" t="s">
        <v>440</v>
      </c>
      <c r="G417" s="223" t="s">
        <v>164</v>
      </c>
      <c r="H417" s="224">
        <v>15</v>
      </c>
      <c r="I417" s="225"/>
      <c r="J417" s="226">
        <f>ROUND(I417*H417,2)</f>
        <v>0</v>
      </c>
      <c r="K417" s="222" t="s">
        <v>165</v>
      </c>
      <c r="L417" s="46"/>
      <c r="M417" s="227" t="s">
        <v>1</v>
      </c>
      <c r="N417" s="228" t="s">
        <v>42</v>
      </c>
      <c r="O417" s="93"/>
      <c r="P417" s="229">
        <f>O417*H417</f>
        <v>0</v>
      </c>
      <c r="Q417" s="229">
        <v>0.056439999999999997</v>
      </c>
      <c r="R417" s="229">
        <f>Q417*H417</f>
        <v>0.84659999999999991</v>
      </c>
      <c r="S417" s="229">
        <v>0</v>
      </c>
      <c r="T417" s="230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31" t="s">
        <v>166</v>
      </c>
      <c r="AT417" s="231" t="s">
        <v>161</v>
      </c>
      <c r="AU417" s="231" t="s">
        <v>157</v>
      </c>
      <c r="AY417" s="19" t="s">
        <v>156</v>
      </c>
      <c r="BE417" s="232">
        <f>IF(N417="základní",J417,0)</f>
        <v>0</v>
      </c>
      <c r="BF417" s="232">
        <f>IF(N417="snížená",J417,0)</f>
        <v>0</v>
      </c>
      <c r="BG417" s="232">
        <f>IF(N417="zákl. přenesená",J417,0)</f>
        <v>0</v>
      </c>
      <c r="BH417" s="232">
        <f>IF(N417="sníž. přenesená",J417,0)</f>
        <v>0</v>
      </c>
      <c r="BI417" s="232">
        <f>IF(N417="nulová",J417,0)</f>
        <v>0</v>
      </c>
      <c r="BJ417" s="19" t="s">
        <v>85</v>
      </c>
      <c r="BK417" s="232">
        <f>ROUND(I417*H417,2)</f>
        <v>0</v>
      </c>
      <c r="BL417" s="19" t="s">
        <v>166</v>
      </c>
      <c r="BM417" s="231" t="s">
        <v>441</v>
      </c>
    </row>
    <row r="418" s="2" customFormat="1">
      <c r="A418" s="40"/>
      <c r="B418" s="41"/>
      <c r="C418" s="42"/>
      <c r="D418" s="233" t="s">
        <v>168</v>
      </c>
      <c r="E418" s="42"/>
      <c r="F418" s="234" t="s">
        <v>442</v>
      </c>
      <c r="G418" s="42"/>
      <c r="H418" s="42"/>
      <c r="I418" s="235"/>
      <c r="J418" s="42"/>
      <c r="K418" s="42"/>
      <c r="L418" s="46"/>
      <c r="M418" s="236"/>
      <c r="N418" s="237"/>
      <c r="O418" s="93"/>
      <c r="P418" s="93"/>
      <c r="Q418" s="93"/>
      <c r="R418" s="93"/>
      <c r="S418" s="93"/>
      <c r="T418" s="94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168</v>
      </c>
      <c r="AU418" s="19" t="s">
        <v>157</v>
      </c>
    </row>
    <row r="419" s="2" customFormat="1" ht="37.8" customHeight="1">
      <c r="A419" s="40"/>
      <c r="B419" s="41"/>
      <c r="C419" s="270" t="s">
        <v>204</v>
      </c>
      <c r="D419" s="270" t="s">
        <v>274</v>
      </c>
      <c r="E419" s="271" t="s">
        <v>443</v>
      </c>
      <c r="F419" s="272" t="s">
        <v>444</v>
      </c>
      <c r="G419" s="273" t="s">
        <v>164</v>
      </c>
      <c r="H419" s="274">
        <v>15</v>
      </c>
      <c r="I419" s="275"/>
      <c r="J419" s="276">
        <f>ROUND(I419*H419,2)</f>
        <v>0</v>
      </c>
      <c r="K419" s="272" t="s">
        <v>165</v>
      </c>
      <c r="L419" s="277"/>
      <c r="M419" s="278" t="s">
        <v>1</v>
      </c>
      <c r="N419" s="279" t="s">
        <v>42</v>
      </c>
      <c r="O419" s="93"/>
      <c r="P419" s="229">
        <f>O419*H419</f>
        <v>0</v>
      </c>
      <c r="Q419" s="229">
        <v>0.01521</v>
      </c>
      <c r="R419" s="229">
        <f>Q419*H419</f>
        <v>0.22814999999999999</v>
      </c>
      <c r="S419" s="229">
        <v>0</v>
      </c>
      <c r="T419" s="230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31" t="s">
        <v>227</v>
      </c>
      <c r="AT419" s="231" t="s">
        <v>274</v>
      </c>
      <c r="AU419" s="231" t="s">
        <v>157</v>
      </c>
      <c r="AY419" s="19" t="s">
        <v>156</v>
      </c>
      <c r="BE419" s="232">
        <f>IF(N419="základní",J419,0)</f>
        <v>0</v>
      </c>
      <c r="BF419" s="232">
        <f>IF(N419="snížená",J419,0)</f>
        <v>0</v>
      </c>
      <c r="BG419" s="232">
        <f>IF(N419="zákl. přenesená",J419,0)</f>
        <v>0</v>
      </c>
      <c r="BH419" s="232">
        <f>IF(N419="sníž. přenesená",J419,0)</f>
        <v>0</v>
      </c>
      <c r="BI419" s="232">
        <f>IF(N419="nulová",J419,0)</f>
        <v>0</v>
      </c>
      <c r="BJ419" s="19" t="s">
        <v>85</v>
      </c>
      <c r="BK419" s="232">
        <f>ROUND(I419*H419,2)</f>
        <v>0</v>
      </c>
      <c r="BL419" s="19" t="s">
        <v>166</v>
      </c>
      <c r="BM419" s="231" t="s">
        <v>445</v>
      </c>
    </row>
    <row r="420" s="2" customFormat="1">
      <c r="A420" s="40"/>
      <c r="B420" s="41"/>
      <c r="C420" s="42"/>
      <c r="D420" s="233" t="s">
        <v>168</v>
      </c>
      <c r="E420" s="42"/>
      <c r="F420" s="234" t="s">
        <v>446</v>
      </c>
      <c r="G420" s="42"/>
      <c r="H420" s="42"/>
      <c r="I420" s="235"/>
      <c r="J420" s="42"/>
      <c r="K420" s="42"/>
      <c r="L420" s="46"/>
      <c r="M420" s="236"/>
      <c r="N420" s="237"/>
      <c r="O420" s="93"/>
      <c r="P420" s="93"/>
      <c r="Q420" s="93"/>
      <c r="R420" s="93"/>
      <c r="S420" s="93"/>
      <c r="T420" s="94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168</v>
      </c>
      <c r="AU420" s="19" t="s">
        <v>157</v>
      </c>
    </row>
    <row r="421" s="13" customFormat="1">
      <c r="A421" s="13"/>
      <c r="B421" s="238"/>
      <c r="C421" s="239"/>
      <c r="D421" s="233" t="s">
        <v>170</v>
      </c>
      <c r="E421" s="240" t="s">
        <v>1</v>
      </c>
      <c r="F421" s="241" t="s">
        <v>447</v>
      </c>
      <c r="G421" s="239"/>
      <c r="H421" s="242">
        <v>15</v>
      </c>
      <c r="I421" s="243"/>
      <c r="J421" s="239"/>
      <c r="K421" s="239"/>
      <c r="L421" s="244"/>
      <c r="M421" s="245"/>
      <c r="N421" s="246"/>
      <c r="O421" s="246"/>
      <c r="P421" s="246"/>
      <c r="Q421" s="246"/>
      <c r="R421" s="246"/>
      <c r="S421" s="246"/>
      <c r="T421" s="247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8" t="s">
        <v>170</v>
      </c>
      <c r="AU421" s="248" t="s">
        <v>157</v>
      </c>
      <c r="AV421" s="13" t="s">
        <v>87</v>
      </c>
      <c r="AW421" s="13" t="s">
        <v>35</v>
      </c>
      <c r="AX421" s="13" t="s">
        <v>77</v>
      </c>
      <c r="AY421" s="248" t="s">
        <v>156</v>
      </c>
    </row>
    <row r="422" s="14" customFormat="1">
      <c r="A422" s="14"/>
      <c r="B422" s="249"/>
      <c r="C422" s="250"/>
      <c r="D422" s="233" t="s">
        <v>170</v>
      </c>
      <c r="E422" s="251" t="s">
        <v>1</v>
      </c>
      <c r="F422" s="252" t="s">
        <v>174</v>
      </c>
      <c r="G422" s="250"/>
      <c r="H422" s="253">
        <v>15</v>
      </c>
      <c r="I422" s="254"/>
      <c r="J422" s="250"/>
      <c r="K422" s="250"/>
      <c r="L422" s="255"/>
      <c r="M422" s="256"/>
      <c r="N422" s="257"/>
      <c r="O422" s="257"/>
      <c r="P422" s="257"/>
      <c r="Q422" s="257"/>
      <c r="R422" s="257"/>
      <c r="S422" s="257"/>
      <c r="T422" s="258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9" t="s">
        <v>170</v>
      </c>
      <c r="AU422" s="259" t="s">
        <v>157</v>
      </c>
      <c r="AV422" s="14" t="s">
        <v>166</v>
      </c>
      <c r="AW422" s="14" t="s">
        <v>35</v>
      </c>
      <c r="AX422" s="14" t="s">
        <v>85</v>
      </c>
      <c r="AY422" s="259" t="s">
        <v>156</v>
      </c>
    </row>
    <row r="423" s="12" customFormat="1" ht="22.8" customHeight="1">
      <c r="A423" s="12"/>
      <c r="B423" s="204"/>
      <c r="C423" s="205"/>
      <c r="D423" s="206" t="s">
        <v>76</v>
      </c>
      <c r="E423" s="218" t="s">
        <v>233</v>
      </c>
      <c r="F423" s="218" t="s">
        <v>448</v>
      </c>
      <c r="G423" s="205"/>
      <c r="H423" s="205"/>
      <c r="I423" s="208"/>
      <c r="J423" s="219">
        <f>BK423</f>
        <v>0</v>
      </c>
      <c r="K423" s="205"/>
      <c r="L423" s="210"/>
      <c r="M423" s="211"/>
      <c r="N423" s="212"/>
      <c r="O423" s="212"/>
      <c r="P423" s="213">
        <f>P424+SUM(P425:P455)+P489+P501+P593+P614</f>
        <v>0</v>
      </c>
      <c r="Q423" s="212"/>
      <c r="R423" s="213">
        <f>R424+SUM(R425:R455)+R489+R501+R593+R614</f>
        <v>0.038244600000000004</v>
      </c>
      <c r="S423" s="212"/>
      <c r="T423" s="214">
        <f>T424+SUM(T425:T455)+T489+T501+T593+T614</f>
        <v>110.45467300000001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15" t="s">
        <v>85</v>
      </c>
      <c r="AT423" s="216" t="s">
        <v>76</v>
      </c>
      <c r="AU423" s="216" t="s">
        <v>85</v>
      </c>
      <c r="AY423" s="215" t="s">
        <v>156</v>
      </c>
      <c r="BK423" s="217">
        <f>BK424+SUM(BK425:BK455)+BK489+BK501+BK593+BK614</f>
        <v>0</v>
      </c>
    </row>
    <row r="424" s="2" customFormat="1" ht="24.15" customHeight="1">
      <c r="A424" s="40"/>
      <c r="B424" s="41"/>
      <c r="C424" s="220" t="s">
        <v>449</v>
      </c>
      <c r="D424" s="220" t="s">
        <v>161</v>
      </c>
      <c r="E424" s="221" t="s">
        <v>450</v>
      </c>
      <c r="F424" s="222" t="s">
        <v>451</v>
      </c>
      <c r="G424" s="223" t="s">
        <v>452</v>
      </c>
      <c r="H424" s="224">
        <v>0.40500000000000003</v>
      </c>
      <c r="I424" s="225"/>
      <c r="J424" s="226">
        <f>ROUND(I424*H424,2)</f>
        <v>0</v>
      </c>
      <c r="K424" s="222" t="s">
        <v>165</v>
      </c>
      <c r="L424" s="46"/>
      <c r="M424" s="227" t="s">
        <v>1</v>
      </c>
      <c r="N424" s="228" t="s">
        <v>42</v>
      </c>
      <c r="O424" s="93"/>
      <c r="P424" s="229">
        <f>O424*H424</f>
        <v>0</v>
      </c>
      <c r="Q424" s="229">
        <v>0</v>
      </c>
      <c r="R424" s="229">
        <f>Q424*H424</f>
        <v>0</v>
      </c>
      <c r="S424" s="229">
        <v>2.3999999999999999</v>
      </c>
      <c r="T424" s="230">
        <f>S424*H424</f>
        <v>0.97199999999999998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31" t="s">
        <v>166</v>
      </c>
      <c r="AT424" s="231" t="s">
        <v>161</v>
      </c>
      <c r="AU424" s="231" t="s">
        <v>87</v>
      </c>
      <c r="AY424" s="19" t="s">
        <v>156</v>
      </c>
      <c r="BE424" s="232">
        <f>IF(N424="základní",J424,0)</f>
        <v>0</v>
      </c>
      <c r="BF424" s="232">
        <f>IF(N424="snížená",J424,0)</f>
        <v>0</v>
      </c>
      <c r="BG424" s="232">
        <f>IF(N424="zákl. přenesená",J424,0)</f>
        <v>0</v>
      </c>
      <c r="BH424" s="232">
        <f>IF(N424="sníž. přenesená",J424,0)</f>
        <v>0</v>
      </c>
      <c r="BI424" s="232">
        <f>IF(N424="nulová",J424,0)</f>
        <v>0</v>
      </c>
      <c r="BJ424" s="19" t="s">
        <v>85</v>
      </c>
      <c r="BK424" s="232">
        <f>ROUND(I424*H424,2)</f>
        <v>0</v>
      </c>
      <c r="BL424" s="19" t="s">
        <v>166</v>
      </c>
      <c r="BM424" s="231" t="s">
        <v>453</v>
      </c>
    </row>
    <row r="425" s="2" customFormat="1">
      <c r="A425" s="40"/>
      <c r="B425" s="41"/>
      <c r="C425" s="42"/>
      <c r="D425" s="233" t="s">
        <v>168</v>
      </c>
      <c r="E425" s="42"/>
      <c r="F425" s="234" t="s">
        <v>454</v>
      </c>
      <c r="G425" s="42"/>
      <c r="H425" s="42"/>
      <c r="I425" s="235"/>
      <c r="J425" s="42"/>
      <c r="K425" s="42"/>
      <c r="L425" s="46"/>
      <c r="M425" s="236"/>
      <c r="N425" s="237"/>
      <c r="O425" s="93"/>
      <c r="P425" s="93"/>
      <c r="Q425" s="93"/>
      <c r="R425" s="93"/>
      <c r="S425" s="93"/>
      <c r="T425" s="94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168</v>
      </c>
      <c r="AU425" s="19" t="s">
        <v>87</v>
      </c>
    </row>
    <row r="426" s="13" customFormat="1">
      <c r="A426" s="13"/>
      <c r="B426" s="238"/>
      <c r="C426" s="239"/>
      <c r="D426" s="233" t="s">
        <v>170</v>
      </c>
      <c r="E426" s="240" t="s">
        <v>1</v>
      </c>
      <c r="F426" s="241" t="s">
        <v>455</v>
      </c>
      <c r="G426" s="239"/>
      <c r="H426" s="242">
        <v>0.13500000000000001</v>
      </c>
      <c r="I426" s="243"/>
      <c r="J426" s="239"/>
      <c r="K426" s="239"/>
      <c r="L426" s="244"/>
      <c r="M426" s="245"/>
      <c r="N426" s="246"/>
      <c r="O426" s="246"/>
      <c r="P426" s="246"/>
      <c r="Q426" s="246"/>
      <c r="R426" s="246"/>
      <c r="S426" s="246"/>
      <c r="T426" s="247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8" t="s">
        <v>170</v>
      </c>
      <c r="AU426" s="248" t="s">
        <v>87</v>
      </c>
      <c r="AV426" s="13" t="s">
        <v>87</v>
      </c>
      <c r="AW426" s="13" t="s">
        <v>35</v>
      </c>
      <c r="AX426" s="13" t="s">
        <v>77</v>
      </c>
      <c r="AY426" s="248" t="s">
        <v>156</v>
      </c>
    </row>
    <row r="427" s="13" customFormat="1">
      <c r="A427" s="13"/>
      <c r="B427" s="238"/>
      <c r="C427" s="239"/>
      <c r="D427" s="233" t="s">
        <v>170</v>
      </c>
      <c r="E427" s="240" t="s">
        <v>1</v>
      </c>
      <c r="F427" s="241" t="s">
        <v>456</v>
      </c>
      <c r="G427" s="239"/>
      <c r="H427" s="242">
        <v>0.13500000000000001</v>
      </c>
      <c r="I427" s="243"/>
      <c r="J427" s="239"/>
      <c r="K427" s="239"/>
      <c r="L427" s="244"/>
      <c r="M427" s="245"/>
      <c r="N427" s="246"/>
      <c r="O427" s="246"/>
      <c r="P427" s="246"/>
      <c r="Q427" s="246"/>
      <c r="R427" s="246"/>
      <c r="S427" s="246"/>
      <c r="T427" s="247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8" t="s">
        <v>170</v>
      </c>
      <c r="AU427" s="248" t="s">
        <v>87</v>
      </c>
      <c r="AV427" s="13" t="s">
        <v>87</v>
      </c>
      <c r="AW427" s="13" t="s">
        <v>35</v>
      </c>
      <c r="AX427" s="13" t="s">
        <v>77</v>
      </c>
      <c r="AY427" s="248" t="s">
        <v>156</v>
      </c>
    </row>
    <row r="428" s="13" customFormat="1">
      <c r="A428" s="13"/>
      <c r="B428" s="238"/>
      <c r="C428" s="239"/>
      <c r="D428" s="233" t="s">
        <v>170</v>
      </c>
      <c r="E428" s="240" t="s">
        <v>1</v>
      </c>
      <c r="F428" s="241" t="s">
        <v>457</v>
      </c>
      <c r="G428" s="239"/>
      <c r="H428" s="242">
        <v>0.13500000000000001</v>
      </c>
      <c r="I428" s="243"/>
      <c r="J428" s="239"/>
      <c r="K428" s="239"/>
      <c r="L428" s="244"/>
      <c r="M428" s="245"/>
      <c r="N428" s="246"/>
      <c r="O428" s="246"/>
      <c r="P428" s="246"/>
      <c r="Q428" s="246"/>
      <c r="R428" s="246"/>
      <c r="S428" s="246"/>
      <c r="T428" s="247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8" t="s">
        <v>170</v>
      </c>
      <c r="AU428" s="248" t="s">
        <v>87</v>
      </c>
      <c r="AV428" s="13" t="s">
        <v>87</v>
      </c>
      <c r="AW428" s="13" t="s">
        <v>35</v>
      </c>
      <c r="AX428" s="13" t="s">
        <v>77</v>
      </c>
      <c r="AY428" s="248" t="s">
        <v>156</v>
      </c>
    </row>
    <row r="429" s="14" customFormat="1">
      <c r="A429" s="14"/>
      <c r="B429" s="249"/>
      <c r="C429" s="250"/>
      <c r="D429" s="233" t="s">
        <v>170</v>
      </c>
      <c r="E429" s="251" t="s">
        <v>1</v>
      </c>
      <c r="F429" s="252" t="s">
        <v>174</v>
      </c>
      <c r="G429" s="250"/>
      <c r="H429" s="253">
        <v>0.40500000000000003</v>
      </c>
      <c r="I429" s="254"/>
      <c r="J429" s="250"/>
      <c r="K429" s="250"/>
      <c r="L429" s="255"/>
      <c r="M429" s="256"/>
      <c r="N429" s="257"/>
      <c r="O429" s="257"/>
      <c r="P429" s="257"/>
      <c r="Q429" s="257"/>
      <c r="R429" s="257"/>
      <c r="S429" s="257"/>
      <c r="T429" s="258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9" t="s">
        <v>170</v>
      </c>
      <c r="AU429" s="259" t="s">
        <v>87</v>
      </c>
      <c r="AV429" s="14" t="s">
        <v>166</v>
      </c>
      <c r="AW429" s="14" t="s">
        <v>35</v>
      </c>
      <c r="AX429" s="14" t="s">
        <v>85</v>
      </c>
      <c r="AY429" s="259" t="s">
        <v>156</v>
      </c>
    </row>
    <row r="430" s="2" customFormat="1" ht="24.15" customHeight="1">
      <c r="A430" s="40"/>
      <c r="B430" s="41"/>
      <c r="C430" s="220" t="s">
        <v>458</v>
      </c>
      <c r="D430" s="220" t="s">
        <v>161</v>
      </c>
      <c r="E430" s="221" t="s">
        <v>459</v>
      </c>
      <c r="F430" s="222" t="s">
        <v>460</v>
      </c>
      <c r="G430" s="223" t="s">
        <v>209</v>
      </c>
      <c r="H430" s="224">
        <v>0.043999999999999997</v>
      </c>
      <c r="I430" s="225"/>
      <c r="J430" s="226">
        <f>ROUND(I430*H430,2)</f>
        <v>0</v>
      </c>
      <c r="K430" s="222" t="s">
        <v>165</v>
      </c>
      <c r="L430" s="46"/>
      <c r="M430" s="227" t="s">
        <v>1</v>
      </c>
      <c r="N430" s="228" t="s">
        <v>42</v>
      </c>
      <c r="O430" s="93"/>
      <c r="P430" s="229">
        <f>O430*H430</f>
        <v>0</v>
      </c>
      <c r="Q430" s="229">
        <v>0</v>
      </c>
      <c r="R430" s="229">
        <f>Q430*H430</f>
        <v>0</v>
      </c>
      <c r="S430" s="229">
        <v>1.244</v>
      </c>
      <c r="T430" s="230">
        <f>S430*H430</f>
        <v>0.054736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31" t="s">
        <v>166</v>
      </c>
      <c r="AT430" s="231" t="s">
        <v>161</v>
      </c>
      <c r="AU430" s="231" t="s">
        <v>87</v>
      </c>
      <c r="AY430" s="19" t="s">
        <v>156</v>
      </c>
      <c r="BE430" s="232">
        <f>IF(N430="základní",J430,0)</f>
        <v>0</v>
      </c>
      <c r="BF430" s="232">
        <f>IF(N430="snížená",J430,0)</f>
        <v>0</v>
      </c>
      <c r="BG430" s="232">
        <f>IF(N430="zákl. přenesená",J430,0)</f>
        <v>0</v>
      </c>
      <c r="BH430" s="232">
        <f>IF(N430="sníž. přenesená",J430,0)</f>
        <v>0</v>
      </c>
      <c r="BI430" s="232">
        <f>IF(N430="nulová",J430,0)</f>
        <v>0</v>
      </c>
      <c r="BJ430" s="19" t="s">
        <v>85</v>
      </c>
      <c r="BK430" s="232">
        <f>ROUND(I430*H430,2)</f>
        <v>0</v>
      </c>
      <c r="BL430" s="19" t="s">
        <v>166</v>
      </c>
      <c r="BM430" s="231" t="s">
        <v>461</v>
      </c>
    </row>
    <row r="431" s="2" customFormat="1">
      <c r="A431" s="40"/>
      <c r="B431" s="41"/>
      <c r="C431" s="42"/>
      <c r="D431" s="233" t="s">
        <v>168</v>
      </c>
      <c r="E431" s="42"/>
      <c r="F431" s="234" t="s">
        <v>462</v>
      </c>
      <c r="G431" s="42"/>
      <c r="H431" s="42"/>
      <c r="I431" s="235"/>
      <c r="J431" s="42"/>
      <c r="K431" s="42"/>
      <c r="L431" s="46"/>
      <c r="M431" s="236"/>
      <c r="N431" s="237"/>
      <c r="O431" s="93"/>
      <c r="P431" s="93"/>
      <c r="Q431" s="93"/>
      <c r="R431" s="93"/>
      <c r="S431" s="93"/>
      <c r="T431" s="94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168</v>
      </c>
      <c r="AU431" s="19" t="s">
        <v>87</v>
      </c>
    </row>
    <row r="432" s="15" customFormat="1">
      <c r="A432" s="15"/>
      <c r="B432" s="260"/>
      <c r="C432" s="261"/>
      <c r="D432" s="233" t="s">
        <v>170</v>
      </c>
      <c r="E432" s="262" t="s">
        <v>1</v>
      </c>
      <c r="F432" s="263" t="s">
        <v>463</v>
      </c>
      <c r="G432" s="261"/>
      <c r="H432" s="262" t="s">
        <v>1</v>
      </c>
      <c r="I432" s="264"/>
      <c r="J432" s="261"/>
      <c r="K432" s="261"/>
      <c r="L432" s="265"/>
      <c r="M432" s="266"/>
      <c r="N432" s="267"/>
      <c r="O432" s="267"/>
      <c r="P432" s="267"/>
      <c r="Q432" s="267"/>
      <c r="R432" s="267"/>
      <c r="S432" s="267"/>
      <c r="T432" s="268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69" t="s">
        <v>170</v>
      </c>
      <c r="AU432" s="269" t="s">
        <v>87</v>
      </c>
      <c r="AV432" s="15" t="s">
        <v>85</v>
      </c>
      <c r="AW432" s="15" t="s">
        <v>35</v>
      </c>
      <c r="AX432" s="15" t="s">
        <v>77</v>
      </c>
      <c r="AY432" s="269" t="s">
        <v>156</v>
      </c>
    </row>
    <row r="433" s="13" customFormat="1">
      <c r="A433" s="13"/>
      <c r="B433" s="238"/>
      <c r="C433" s="239"/>
      <c r="D433" s="233" t="s">
        <v>170</v>
      </c>
      <c r="E433" s="240" t="s">
        <v>1</v>
      </c>
      <c r="F433" s="241" t="s">
        <v>464</v>
      </c>
      <c r="G433" s="239"/>
      <c r="H433" s="242">
        <v>0.016320000000000001</v>
      </c>
      <c r="I433" s="243"/>
      <c r="J433" s="239"/>
      <c r="K433" s="239"/>
      <c r="L433" s="244"/>
      <c r="M433" s="245"/>
      <c r="N433" s="246"/>
      <c r="O433" s="246"/>
      <c r="P433" s="246"/>
      <c r="Q433" s="246"/>
      <c r="R433" s="246"/>
      <c r="S433" s="246"/>
      <c r="T433" s="247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8" t="s">
        <v>170</v>
      </c>
      <c r="AU433" s="248" t="s">
        <v>87</v>
      </c>
      <c r="AV433" s="13" t="s">
        <v>87</v>
      </c>
      <c r="AW433" s="13" t="s">
        <v>35</v>
      </c>
      <c r="AX433" s="13" t="s">
        <v>77</v>
      </c>
      <c r="AY433" s="248" t="s">
        <v>156</v>
      </c>
    </row>
    <row r="434" s="13" customFormat="1">
      <c r="A434" s="13"/>
      <c r="B434" s="238"/>
      <c r="C434" s="239"/>
      <c r="D434" s="233" t="s">
        <v>170</v>
      </c>
      <c r="E434" s="240" t="s">
        <v>1</v>
      </c>
      <c r="F434" s="241" t="s">
        <v>465</v>
      </c>
      <c r="G434" s="239"/>
      <c r="H434" s="242">
        <v>0.010880000000000001</v>
      </c>
      <c r="I434" s="243"/>
      <c r="J434" s="239"/>
      <c r="K434" s="239"/>
      <c r="L434" s="244"/>
      <c r="M434" s="245"/>
      <c r="N434" s="246"/>
      <c r="O434" s="246"/>
      <c r="P434" s="246"/>
      <c r="Q434" s="246"/>
      <c r="R434" s="246"/>
      <c r="S434" s="246"/>
      <c r="T434" s="247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8" t="s">
        <v>170</v>
      </c>
      <c r="AU434" s="248" t="s">
        <v>87</v>
      </c>
      <c r="AV434" s="13" t="s">
        <v>87</v>
      </c>
      <c r="AW434" s="13" t="s">
        <v>35</v>
      </c>
      <c r="AX434" s="13" t="s">
        <v>77</v>
      </c>
      <c r="AY434" s="248" t="s">
        <v>156</v>
      </c>
    </row>
    <row r="435" s="13" customFormat="1">
      <c r="A435" s="13"/>
      <c r="B435" s="238"/>
      <c r="C435" s="239"/>
      <c r="D435" s="233" t="s">
        <v>170</v>
      </c>
      <c r="E435" s="240" t="s">
        <v>1</v>
      </c>
      <c r="F435" s="241" t="s">
        <v>466</v>
      </c>
      <c r="G435" s="239"/>
      <c r="H435" s="242">
        <v>0.016320000000000001</v>
      </c>
      <c r="I435" s="243"/>
      <c r="J435" s="239"/>
      <c r="K435" s="239"/>
      <c r="L435" s="244"/>
      <c r="M435" s="245"/>
      <c r="N435" s="246"/>
      <c r="O435" s="246"/>
      <c r="P435" s="246"/>
      <c r="Q435" s="246"/>
      <c r="R435" s="246"/>
      <c r="S435" s="246"/>
      <c r="T435" s="247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8" t="s">
        <v>170</v>
      </c>
      <c r="AU435" s="248" t="s">
        <v>87</v>
      </c>
      <c r="AV435" s="13" t="s">
        <v>87</v>
      </c>
      <c r="AW435" s="13" t="s">
        <v>35</v>
      </c>
      <c r="AX435" s="13" t="s">
        <v>77</v>
      </c>
      <c r="AY435" s="248" t="s">
        <v>156</v>
      </c>
    </row>
    <row r="436" s="14" customFormat="1">
      <c r="A436" s="14"/>
      <c r="B436" s="249"/>
      <c r="C436" s="250"/>
      <c r="D436" s="233" t="s">
        <v>170</v>
      </c>
      <c r="E436" s="251" t="s">
        <v>1</v>
      </c>
      <c r="F436" s="252" t="s">
        <v>174</v>
      </c>
      <c r="G436" s="250"/>
      <c r="H436" s="253">
        <v>0.043520000000000003</v>
      </c>
      <c r="I436" s="254"/>
      <c r="J436" s="250"/>
      <c r="K436" s="250"/>
      <c r="L436" s="255"/>
      <c r="M436" s="256"/>
      <c r="N436" s="257"/>
      <c r="O436" s="257"/>
      <c r="P436" s="257"/>
      <c r="Q436" s="257"/>
      <c r="R436" s="257"/>
      <c r="S436" s="257"/>
      <c r="T436" s="258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9" t="s">
        <v>170</v>
      </c>
      <c r="AU436" s="259" t="s">
        <v>87</v>
      </c>
      <c r="AV436" s="14" t="s">
        <v>166</v>
      </c>
      <c r="AW436" s="14" t="s">
        <v>35</v>
      </c>
      <c r="AX436" s="14" t="s">
        <v>85</v>
      </c>
      <c r="AY436" s="259" t="s">
        <v>156</v>
      </c>
    </row>
    <row r="437" s="2" customFormat="1" ht="33" customHeight="1">
      <c r="A437" s="40"/>
      <c r="B437" s="41"/>
      <c r="C437" s="220" t="s">
        <v>467</v>
      </c>
      <c r="D437" s="220" t="s">
        <v>161</v>
      </c>
      <c r="E437" s="221" t="s">
        <v>468</v>
      </c>
      <c r="F437" s="222" t="s">
        <v>469</v>
      </c>
      <c r="G437" s="223" t="s">
        <v>164</v>
      </c>
      <c r="H437" s="224">
        <v>6</v>
      </c>
      <c r="I437" s="225"/>
      <c r="J437" s="226">
        <f>ROUND(I437*H437,2)</f>
        <v>0</v>
      </c>
      <c r="K437" s="222" t="s">
        <v>165</v>
      </c>
      <c r="L437" s="46"/>
      <c r="M437" s="227" t="s">
        <v>1</v>
      </c>
      <c r="N437" s="228" t="s">
        <v>42</v>
      </c>
      <c r="O437" s="93"/>
      <c r="P437" s="229">
        <f>O437*H437</f>
        <v>0</v>
      </c>
      <c r="Q437" s="229">
        <v>0</v>
      </c>
      <c r="R437" s="229">
        <f>Q437*H437</f>
        <v>0</v>
      </c>
      <c r="S437" s="229">
        <v>0.029999999999999999</v>
      </c>
      <c r="T437" s="230">
        <f>S437*H437</f>
        <v>0.17999999999999999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31" t="s">
        <v>166</v>
      </c>
      <c r="AT437" s="231" t="s">
        <v>161</v>
      </c>
      <c r="AU437" s="231" t="s">
        <v>87</v>
      </c>
      <c r="AY437" s="19" t="s">
        <v>156</v>
      </c>
      <c r="BE437" s="232">
        <f>IF(N437="základní",J437,0)</f>
        <v>0</v>
      </c>
      <c r="BF437" s="232">
        <f>IF(N437="snížená",J437,0)</f>
        <v>0</v>
      </c>
      <c r="BG437" s="232">
        <f>IF(N437="zákl. přenesená",J437,0)</f>
        <v>0</v>
      </c>
      <c r="BH437" s="232">
        <f>IF(N437="sníž. přenesená",J437,0)</f>
        <v>0</v>
      </c>
      <c r="BI437" s="232">
        <f>IF(N437="nulová",J437,0)</f>
        <v>0</v>
      </c>
      <c r="BJ437" s="19" t="s">
        <v>85</v>
      </c>
      <c r="BK437" s="232">
        <f>ROUND(I437*H437,2)</f>
        <v>0</v>
      </c>
      <c r="BL437" s="19" t="s">
        <v>166</v>
      </c>
      <c r="BM437" s="231" t="s">
        <v>470</v>
      </c>
    </row>
    <row r="438" s="2" customFormat="1">
      <c r="A438" s="40"/>
      <c r="B438" s="41"/>
      <c r="C438" s="42"/>
      <c r="D438" s="233" t="s">
        <v>168</v>
      </c>
      <c r="E438" s="42"/>
      <c r="F438" s="234" t="s">
        <v>471</v>
      </c>
      <c r="G438" s="42"/>
      <c r="H438" s="42"/>
      <c r="I438" s="235"/>
      <c r="J438" s="42"/>
      <c r="K438" s="42"/>
      <c r="L438" s="46"/>
      <c r="M438" s="236"/>
      <c r="N438" s="237"/>
      <c r="O438" s="93"/>
      <c r="P438" s="93"/>
      <c r="Q438" s="93"/>
      <c r="R438" s="93"/>
      <c r="S438" s="93"/>
      <c r="T438" s="94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9" t="s">
        <v>168</v>
      </c>
      <c r="AU438" s="19" t="s">
        <v>87</v>
      </c>
    </row>
    <row r="439" s="13" customFormat="1">
      <c r="A439" s="13"/>
      <c r="B439" s="238"/>
      <c r="C439" s="239"/>
      <c r="D439" s="233" t="s">
        <v>170</v>
      </c>
      <c r="E439" s="240" t="s">
        <v>1</v>
      </c>
      <c r="F439" s="241" t="s">
        <v>472</v>
      </c>
      <c r="G439" s="239"/>
      <c r="H439" s="242">
        <v>6</v>
      </c>
      <c r="I439" s="243"/>
      <c r="J439" s="239"/>
      <c r="K439" s="239"/>
      <c r="L439" s="244"/>
      <c r="M439" s="245"/>
      <c r="N439" s="246"/>
      <c r="O439" s="246"/>
      <c r="P439" s="246"/>
      <c r="Q439" s="246"/>
      <c r="R439" s="246"/>
      <c r="S439" s="246"/>
      <c r="T439" s="247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8" t="s">
        <v>170</v>
      </c>
      <c r="AU439" s="248" t="s">
        <v>87</v>
      </c>
      <c r="AV439" s="13" t="s">
        <v>87</v>
      </c>
      <c r="AW439" s="13" t="s">
        <v>35</v>
      </c>
      <c r="AX439" s="13" t="s">
        <v>77</v>
      </c>
      <c r="AY439" s="248" t="s">
        <v>156</v>
      </c>
    </row>
    <row r="440" s="14" customFormat="1">
      <c r="A440" s="14"/>
      <c r="B440" s="249"/>
      <c r="C440" s="250"/>
      <c r="D440" s="233" t="s">
        <v>170</v>
      </c>
      <c r="E440" s="251" t="s">
        <v>1</v>
      </c>
      <c r="F440" s="252" t="s">
        <v>174</v>
      </c>
      <c r="G440" s="250"/>
      <c r="H440" s="253">
        <v>6</v>
      </c>
      <c r="I440" s="254"/>
      <c r="J440" s="250"/>
      <c r="K440" s="250"/>
      <c r="L440" s="255"/>
      <c r="M440" s="256"/>
      <c r="N440" s="257"/>
      <c r="O440" s="257"/>
      <c r="P440" s="257"/>
      <c r="Q440" s="257"/>
      <c r="R440" s="257"/>
      <c r="S440" s="257"/>
      <c r="T440" s="258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9" t="s">
        <v>170</v>
      </c>
      <c r="AU440" s="259" t="s">
        <v>87</v>
      </c>
      <c r="AV440" s="14" t="s">
        <v>166</v>
      </c>
      <c r="AW440" s="14" t="s">
        <v>35</v>
      </c>
      <c r="AX440" s="14" t="s">
        <v>85</v>
      </c>
      <c r="AY440" s="259" t="s">
        <v>156</v>
      </c>
    </row>
    <row r="441" s="2" customFormat="1" ht="24.15" customHeight="1">
      <c r="A441" s="40"/>
      <c r="B441" s="41"/>
      <c r="C441" s="220" t="s">
        <v>473</v>
      </c>
      <c r="D441" s="220" t="s">
        <v>161</v>
      </c>
      <c r="E441" s="221" t="s">
        <v>474</v>
      </c>
      <c r="F441" s="222" t="s">
        <v>475</v>
      </c>
      <c r="G441" s="223" t="s">
        <v>177</v>
      </c>
      <c r="H441" s="224">
        <v>7.2000000000000002</v>
      </c>
      <c r="I441" s="225"/>
      <c r="J441" s="226">
        <f>ROUND(I441*H441,2)</f>
        <v>0</v>
      </c>
      <c r="K441" s="222" t="s">
        <v>165</v>
      </c>
      <c r="L441" s="46"/>
      <c r="M441" s="227" t="s">
        <v>1</v>
      </c>
      <c r="N441" s="228" t="s">
        <v>42</v>
      </c>
      <c r="O441" s="93"/>
      <c r="P441" s="229">
        <f>O441*H441</f>
        <v>0</v>
      </c>
      <c r="Q441" s="229">
        <v>0</v>
      </c>
      <c r="R441" s="229">
        <f>Q441*H441</f>
        <v>0</v>
      </c>
      <c r="S441" s="229">
        <v>0.050999999999999997</v>
      </c>
      <c r="T441" s="230">
        <f>S441*H441</f>
        <v>0.36719999999999997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31" t="s">
        <v>166</v>
      </c>
      <c r="AT441" s="231" t="s">
        <v>161</v>
      </c>
      <c r="AU441" s="231" t="s">
        <v>87</v>
      </c>
      <c r="AY441" s="19" t="s">
        <v>156</v>
      </c>
      <c r="BE441" s="232">
        <f>IF(N441="základní",J441,0)</f>
        <v>0</v>
      </c>
      <c r="BF441" s="232">
        <f>IF(N441="snížená",J441,0)</f>
        <v>0</v>
      </c>
      <c r="BG441" s="232">
        <f>IF(N441="zákl. přenesená",J441,0)</f>
        <v>0</v>
      </c>
      <c r="BH441" s="232">
        <f>IF(N441="sníž. přenesená",J441,0)</f>
        <v>0</v>
      </c>
      <c r="BI441" s="232">
        <f>IF(N441="nulová",J441,0)</f>
        <v>0</v>
      </c>
      <c r="BJ441" s="19" t="s">
        <v>85</v>
      </c>
      <c r="BK441" s="232">
        <f>ROUND(I441*H441,2)</f>
        <v>0</v>
      </c>
      <c r="BL441" s="19" t="s">
        <v>166</v>
      </c>
      <c r="BM441" s="231" t="s">
        <v>476</v>
      </c>
    </row>
    <row r="442" s="2" customFormat="1">
      <c r="A442" s="40"/>
      <c r="B442" s="41"/>
      <c r="C442" s="42"/>
      <c r="D442" s="233" t="s">
        <v>168</v>
      </c>
      <c r="E442" s="42"/>
      <c r="F442" s="234" t="s">
        <v>477</v>
      </c>
      <c r="G442" s="42"/>
      <c r="H442" s="42"/>
      <c r="I442" s="235"/>
      <c r="J442" s="42"/>
      <c r="K442" s="42"/>
      <c r="L442" s="46"/>
      <c r="M442" s="236"/>
      <c r="N442" s="237"/>
      <c r="O442" s="93"/>
      <c r="P442" s="93"/>
      <c r="Q442" s="93"/>
      <c r="R442" s="93"/>
      <c r="S442" s="93"/>
      <c r="T442" s="94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168</v>
      </c>
      <c r="AU442" s="19" t="s">
        <v>87</v>
      </c>
    </row>
    <row r="443" s="13" customFormat="1">
      <c r="A443" s="13"/>
      <c r="B443" s="238"/>
      <c r="C443" s="239"/>
      <c r="D443" s="233" t="s">
        <v>170</v>
      </c>
      <c r="E443" s="240" t="s">
        <v>1</v>
      </c>
      <c r="F443" s="241" t="s">
        <v>478</v>
      </c>
      <c r="G443" s="239"/>
      <c r="H443" s="242">
        <v>7.2000000000000002</v>
      </c>
      <c r="I443" s="243"/>
      <c r="J443" s="239"/>
      <c r="K443" s="239"/>
      <c r="L443" s="244"/>
      <c r="M443" s="245"/>
      <c r="N443" s="246"/>
      <c r="O443" s="246"/>
      <c r="P443" s="246"/>
      <c r="Q443" s="246"/>
      <c r="R443" s="246"/>
      <c r="S443" s="246"/>
      <c r="T443" s="247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8" t="s">
        <v>170</v>
      </c>
      <c r="AU443" s="248" t="s">
        <v>87</v>
      </c>
      <c r="AV443" s="13" t="s">
        <v>87</v>
      </c>
      <c r="AW443" s="13" t="s">
        <v>35</v>
      </c>
      <c r="AX443" s="13" t="s">
        <v>77</v>
      </c>
      <c r="AY443" s="248" t="s">
        <v>156</v>
      </c>
    </row>
    <row r="444" s="14" customFormat="1">
      <c r="A444" s="14"/>
      <c r="B444" s="249"/>
      <c r="C444" s="250"/>
      <c r="D444" s="233" t="s">
        <v>170</v>
      </c>
      <c r="E444" s="251" t="s">
        <v>1</v>
      </c>
      <c r="F444" s="252" t="s">
        <v>174</v>
      </c>
      <c r="G444" s="250"/>
      <c r="H444" s="253">
        <v>7.2000000000000002</v>
      </c>
      <c r="I444" s="254"/>
      <c r="J444" s="250"/>
      <c r="K444" s="250"/>
      <c r="L444" s="255"/>
      <c r="M444" s="256"/>
      <c r="N444" s="257"/>
      <c r="O444" s="257"/>
      <c r="P444" s="257"/>
      <c r="Q444" s="257"/>
      <c r="R444" s="257"/>
      <c r="S444" s="257"/>
      <c r="T444" s="258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9" t="s">
        <v>170</v>
      </c>
      <c r="AU444" s="259" t="s">
        <v>87</v>
      </c>
      <c r="AV444" s="14" t="s">
        <v>166</v>
      </c>
      <c r="AW444" s="14" t="s">
        <v>35</v>
      </c>
      <c r="AX444" s="14" t="s">
        <v>85</v>
      </c>
      <c r="AY444" s="259" t="s">
        <v>156</v>
      </c>
    </row>
    <row r="445" s="2" customFormat="1" ht="24.15" customHeight="1">
      <c r="A445" s="40"/>
      <c r="B445" s="41"/>
      <c r="C445" s="220" t="s">
        <v>479</v>
      </c>
      <c r="D445" s="220" t="s">
        <v>161</v>
      </c>
      <c r="E445" s="221" t="s">
        <v>480</v>
      </c>
      <c r="F445" s="222" t="s">
        <v>481</v>
      </c>
      <c r="G445" s="223" t="s">
        <v>177</v>
      </c>
      <c r="H445" s="224">
        <v>23.039999999999999</v>
      </c>
      <c r="I445" s="225"/>
      <c r="J445" s="226">
        <f>ROUND(I445*H445,2)</f>
        <v>0</v>
      </c>
      <c r="K445" s="222" t="s">
        <v>165</v>
      </c>
      <c r="L445" s="46"/>
      <c r="M445" s="227" t="s">
        <v>1</v>
      </c>
      <c r="N445" s="228" t="s">
        <v>42</v>
      </c>
      <c r="O445" s="93"/>
      <c r="P445" s="229">
        <f>O445*H445</f>
        <v>0</v>
      </c>
      <c r="Q445" s="229">
        <v>0</v>
      </c>
      <c r="R445" s="229">
        <f>Q445*H445</f>
        <v>0</v>
      </c>
      <c r="S445" s="229">
        <v>0.042999999999999997</v>
      </c>
      <c r="T445" s="230">
        <f>S445*H445</f>
        <v>0.99071999999999993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31" t="s">
        <v>166</v>
      </c>
      <c r="AT445" s="231" t="s">
        <v>161</v>
      </c>
      <c r="AU445" s="231" t="s">
        <v>87</v>
      </c>
      <c r="AY445" s="19" t="s">
        <v>156</v>
      </c>
      <c r="BE445" s="232">
        <f>IF(N445="základní",J445,0)</f>
        <v>0</v>
      </c>
      <c r="BF445" s="232">
        <f>IF(N445="snížená",J445,0)</f>
        <v>0</v>
      </c>
      <c r="BG445" s="232">
        <f>IF(N445="zákl. přenesená",J445,0)</f>
        <v>0</v>
      </c>
      <c r="BH445" s="232">
        <f>IF(N445="sníž. přenesená",J445,0)</f>
        <v>0</v>
      </c>
      <c r="BI445" s="232">
        <f>IF(N445="nulová",J445,0)</f>
        <v>0</v>
      </c>
      <c r="BJ445" s="19" t="s">
        <v>85</v>
      </c>
      <c r="BK445" s="232">
        <f>ROUND(I445*H445,2)</f>
        <v>0</v>
      </c>
      <c r="BL445" s="19" t="s">
        <v>166</v>
      </c>
      <c r="BM445" s="231" t="s">
        <v>482</v>
      </c>
    </row>
    <row r="446" s="2" customFormat="1">
      <c r="A446" s="40"/>
      <c r="B446" s="41"/>
      <c r="C446" s="42"/>
      <c r="D446" s="233" t="s">
        <v>168</v>
      </c>
      <c r="E446" s="42"/>
      <c r="F446" s="234" t="s">
        <v>483</v>
      </c>
      <c r="G446" s="42"/>
      <c r="H446" s="42"/>
      <c r="I446" s="235"/>
      <c r="J446" s="42"/>
      <c r="K446" s="42"/>
      <c r="L446" s="46"/>
      <c r="M446" s="236"/>
      <c r="N446" s="237"/>
      <c r="O446" s="93"/>
      <c r="P446" s="93"/>
      <c r="Q446" s="93"/>
      <c r="R446" s="93"/>
      <c r="S446" s="93"/>
      <c r="T446" s="94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168</v>
      </c>
      <c r="AU446" s="19" t="s">
        <v>87</v>
      </c>
    </row>
    <row r="447" s="13" customFormat="1">
      <c r="A447" s="13"/>
      <c r="B447" s="238"/>
      <c r="C447" s="239"/>
      <c r="D447" s="233" t="s">
        <v>170</v>
      </c>
      <c r="E447" s="240" t="s">
        <v>1</v>
      </c>
      <c r="F447" s="241" t="s">
        <v>329</v>
      </c>
      <c r="G447" s="239"/>
      <c r="H447" s="242">
        <v>11.52</v>
      </c>
      <c r="I447" s="243"/>
      <c r="J447" s="239"/>
      <c r="K447" s="239"/>
      <c r="L447" s="244"/>
      <c r="M447" s="245"/>
      <c r="N447" s="246"/>
      <c r="O447" s="246"/>
      <c r="P447" s="246"/>
      <c r="Q447" s="246"/>
      <c r="R447" s="246"/>
      <c r="S447" s="246"/>
      <c r="T447" s="247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8" t="s">
        <v>170</v>
      </c>
      <c r="AU447" s="248" t="s">
        <v>87</v>
      </c>
      <c r="AV447" s="13" t="s">
        <v>87</v>
      </c>
      <c r="AW447" s="13" t="s">
        <v>35</v>
      </c>
      <c r="AX447" s="13" t="s">
        <v>77</v>
      </c>
      <c r="AY447" s="248" t="s">
        <v>156</v>
      </c>
    </row>
    <row r="448" s="13" customFormat="1">
      <c r="A448" s="13"/>
      <c r="B448" s="238"/>
      <c r="C448" s="239"/>
      <c r="D448" s="233" t="s">
        <v>170</v>
      </c>
      <c r="E448" s="240" t="s">
        <v>1</v>
      </c>
      <c r="F448" s="241" t="s">
        <v>330</v>
      </c>
      <c r="G448" s="239"/>
      <c r="H448" s="242">
        <v>11.52</v>
      </c>
      <c r="I448" s="243"/>
      <c r="J448" s="239"/>
      <c r="K448" s="239"/>
      <c r="L448" s="244"/>
      <c r="M448" s="245"/>
      <c r="N448" s="246"/>
      <c r="O448" s="246"/>
      <c r="P448" s="246"/>
      <c r="Q448" s="246"/>
      <c r="R448" s="246"/>
      <c r="S448" s="246"/>
      <c r="T448" s="247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8" t="s">
        <v>170</v>
      </c>
      <c r="AU448" s="248" t="s">
        <v>87</v>
      </c>
      <c r="AV448" s="13" t="s">
        <v>87</v>
      </c>
      <c r="AW448" s="13" t="s">
        <v>35</v>
      </c>
      <c r="AX448" s="13" t="s">
        <v>77</v>
      </c>
      <c r="AY448" s="248" t="s">
        <v>156</v>
      </c>
    </row>
    <row r="449" s="14" customFormat="1">
      <c r="A449" s="14"/>
      <c r="B449" s="249"/>
      <c r="C449" s="250"/>
      <c r="D449" s="233" t="s">
        <v>170</v>
      </c>
      <c r="E449" s="251" t="s">
        <v>1</v>
      </c>
      <c r="F449" s="252" t="s">
        <v>174</v>
      </c>
      <c r="G449" s="250"/>
      <c r="H449" s="253">
        <v>23.039999999999999</v>
      </c>
      <c r="I449" s="254"/>
      <c r="J449" s="250"/>
      <c r="K449" s="250"/>
      <c r="L449" s="255"/>
      <c r="M449" s="256"/>
      <c r="N449" s="257"/>
      <c r="O449" s="257"/>
      <c r="P449" s="257"/>
      <c r="Q449" s="257"/>
      <c r="R449" s="257"/>
      <c r="S449" s="257"/>
      <c r="T449" s="258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9" t="s">
        <v>170</v>
      </c>
      <c r="AU449" s="259" t="s">
        <v>87</v>
      </c>
      <c r="AV449" s="14" t="s">
        <v>166</v>
      </c>
      <c r="AW449" s="14" t="s">
        <v>35</v>
      </c>
      <c r="AX449" s="14" t="s">
        <v>85</v>
      </c>
      <c r="AY449" s="259" t="s">
        <v>156</v>
      </c>
    </row>
    <row r="450" s="2" customFormat="1" ht="33" customHeight="1">
      <c r="A450" s="40"/>
      <c r="B450" s="41"/>
      <c r="C450" s="220" t="s">
        <v>484</v>
      </c>
      <c r="D450" s="220" t="s">
        <v>161</v>
      </c>
      <c r="E450" s="221" t="s">
        <v>485</v>
      </c>
      <c r="F450" s="222" t="s">
        <v>486</v>
      </c>
      <c r="G450" s="223" t="s">
        <v>185</v>
      </c>
      <c r="H450" s="224">
        <v>16.800000000000001</v>
      </c>
      <c r="I450" s="225"/>
      <c r="J450" s="226">
        <f>ROUND(I450*H450,2)</f>
        <v>0</v>
      </c>
      <c r="K450" s="222" t="s">
        <v>165</v>
      </c>
      <c r="L450" s="46"/>
      <c r="M450" s="227" t="s">
        <v>1</v>
      </c>
      <c r="N450" s="228" t="s">
        <v>42</v>
      </c>
      <c r="O450" s="93"/>
      <c r="P450" s="229">
        <f>O450*H450</f>
        <v>0</v>
      </c>
      <c r="Q450" s="229">
        <v>0.00020000000000000001</v>
      </c>
      <c r="R450" s="229">
        <f>Q450*H450</f>
        <v>0.0033600000000000001</v>
      </c>
      <c r="S450" s="229">
        <v>0</v>
      </c>
      <c r="T450" s="230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31" t="s">
        <v>166</v>
      </c>
      <c r="AT450" s="231" t="s">
        <v>161</v>
      </c>
      <c r="AU450" s="231" t="s">
        <v>87</v>
      </c>
      <c r="AY450" s="19" t="s">
        <v>156</v>
      </c>
      <c r="BE450" s="232">
        <f>IF(N450="základní",J450,0)</f>
        <v>0</v>
      </c>
      <c r="BF450" s="232">
        <f>IF(N450="snížená",J450,0)</f>
        <v>0</v>
      </c>
      <c r="BG450" s="232">
        <f>IF(N450="zákl. přenesená",J450,0)</f>
        <v>0</v>
      </c>
      <c r="BH450" s="232">
        <f>IF(N450="sníž. přenesená",J450,0)</f>
        <v>0</v>
      </c>
      <c r="BI450" s="232">
        <f>IF(N450="nulová",J450,0)</f>
        <v>0</v>
      </c>
      <c r="BJ450" s="19" t="s">
        <v>85</v>
      </c>
      <c r="BK450" s="232">
        <f>ROUND(I450*H450,2)</f>
        <v>0</v>
      </c>
      <c r="BL450" s="19" t="s">
        <v>166</v>
      </c>
      <c r="BM450" s="231" t="s">
        <v>487</v>
      </c>
    </row>
    <row r="451" s="2" customFormat="1">
      <c r="A451" s="40"/>
      <c r="B451" s="41"/>
      <c r="C451" s="42"/>
      <c r="D451" s="233" t="s">
        <v>168</v>
      </c>
      <c r="E451" s="42"/>
      <c r="F451" s="234" t="s">
        <v>488</v>
      </c>
      <c r="G451" s="42"/>
      <c r="H451" s="42"/>
      <c r="I451" s="235"/>
      <c r="J451" s="42"/>
      <c r="K451" s="42"/>
      <c r="L451" s="46"/>
      <c r="M451" s="236"/>
      <c r="N451" s="237"/>
      <c r="O451" s="93"/>
      <c r="P451" s="93"/>
      <c r="Q451" s="93"/>
      <c r="R451" s="93"/>
      <c r="S451" s="93"/>
      <c r="T451" s="94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9" t="s">
        <v>168</v>
      </c>
      <c r="AU451" s="19" t="s">
        <v>87</v>
      </c>
    </row>
    <row r="452" s="15" customFormat="1">
      <c r="A452" s="15"/>
      <c r="B452" s="260"/>
      <c r="C452" s="261"/>
      <c r="D452" s="233" t="s">
        <v>170</v>
      </c>
      <c r="E452" s="262" t="s">
        <v>1</v>
      </c>
      <c r="F452" s="263" t="s">
        <v>489</v>
      </c>
      <c r="G452" s="261"/>
      <c r="H452" s="262" t="s">
        <v>1</v>
      </c>
      <c r="I452" s="264"/>
      <c r="J452" s="261"/>
      <c r="K452" s="261"/>
      <c r="L452" s="265"/>
      <c r="M452" s="266"/>
      <c r="N452" s="267"/>
      <c r="O452" s="267"/>
      <c r="P452" s="267"/>
      <c r="Q452" s="267"/>
      <c r="R452" s="267"/>
      <c r="S452" s="267"/>
      <c r="T452" s="268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69" t="s">
        <v>170</v>
      </c>
      <c r="AU452" s="269" t="s">
        <v>87</v>
      </c>
      <c r="AV452" s="15" t="s">
        <v>85</v>
      </c>
      <c r="AW452" s="15" t="s">
        <v>35</v>
      </c>
      <c r="AX452" s="15" t="s">
        <v>77</v>
      </c>
      <c r="AY452" s="269" t="s">
        <v>156</v>
      </c>
    </row>
    <row r="453" s="13" customFormat="1">
      <c r="A453" s="13"/>
      <c r="B453" s="238"/>
      <c r="C453" s="239"/>
      <c r="D453" s="233" t="s">
        <v>170</v>
      </c>
      <c r="E453" s="240" t="s">
        <v>1</v>
      </c>
      <c r="F453" s="241" t="s">
        <v>490</v>
      </c>
      <c r="G453" s="239"/>
      <c r="H453" s="242">
        <v>16.800000000000001</v>
      </c>
      <c r="I453" s="243"/>
      <c r="J453" s="239"/>
      <c r="K453" s="239"/>
      <c r="L453" s="244"/>
      <c r="M453" s="245"/>
      <c r="N453" s="246"/>
      <c r="O453" s="246"/>
      <c r="P453" s="246"/>
      <c r="Q453" s="246"/>
      <c r="R453" s="246"/>
      <c r="S453" s="246"/>
      <c r="T453" s="247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8" t="s">
        <v>170</v>
      </c>
      <c r="AU453" s="248" t="s">
        <v>87</v>
      </c>
      <c r="AV453" s="13" t="s">
        <v>87</v>
      </c>
      <c r="AW453" s="13" t="s">
        <v>35</v>
      </c>
      <c r="AX453" s="13" t="s">
        <v>77</v>
      </c>
      <c r="AY453" s="248" t="s">
        <v>156</v>
      </c>
    </row>
    <row r="454" s="14" customFormat="1">
      <c r="A454" s="14"/>
      <c r="B454" s="249"/>
      <c r="C454" s="250"/>
      <c r="D454" s="233" t="s">
        <v>170</v>
      </c>
      <c r="E454" s="251" t="s">
        <v>1</v>
      </c>
      <c r="F454" s="252" t="s">
        <v>174</v>
      </c>
      <c r="G454" s="250"/>
      <c r="H454" s="253">
        <v>16.800000000000001</v>
      </c>
      <c r="I454" s="254"/>
      <c r="J454" s="250"/>
      <c r="K454" s="250"/>
      <c r="L454" s="255"/>
      <c r="M454" s="256"/>
      <c r="N454" s="257"/>
      <c r="O454" s="257"/>
      <c r="P454" s="257"/>
      <c r="Q454" s="257"/>
      <c r="R454" s="257"/>
      <c r="S454" s="257"/>
      <c r="T454" s="258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9" t="s">
        <v>170</v>
      </c>
      <c r="AU454" s="259" t="s">
        <v>87</v>
      </c>
      <c r="AV454" s="14" t="s">
        <v>166</v>
      </c>
      <c r="AW454" s="14" t="s">
        <v>35</v>
      </c>
      <c r="AX454" s="14" t="s">
        <v>85</v>
      </c>
      <c r="AY454" s="259" t="s">
        <v>156</v>
      </c>
    </row>
    <row r="455" s="12" customFormat="1" ht="20.88" customHeight="1">
      <c r="A455" s="12"/>
      <c r="B455" s="204"/>
      <c r="C455" s="205"/>
      <c r="D455" s="206" t="s">
        <v>76</v>
      </c>
      <c r="E455" s="218" t="s">
        <v>491</v>
      </c>
      <c r="F455" s="218" t="s">
        <v>492</v>
      </c>
      <c r="G455" s="205"/>
      <c r="H455" s="205"/>
      <c r="I455" s="208"/>
      <c r="J455" s="219">
        <f>BK455</f>
        <v>0</v>
      </c>
      <c r="K455" s="205"/>
      <c r="L455" s="210"/>
      <c r="M455" s="211"/>
      <c r="N455" s="212"/>
      <c r="O455" s="212"/>
      <c r="P455" s="213">
        <f>SUM(P456:P488)</f>
        <v>0</v>
      </c>
      <c r="Q455" s="212"/>
      <c r="R455" s="213">
        <f>SUM(R456:R488)</f>
        <v>0.030334199999999999</v>
      </c>
      <c r="S455" s="212"/>
      <c r="T455" s="214">
        <f>SUM(T456:T488)</f>
        <v>0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15" t="s">
        <v>85</v>
      </c>
      <c r="AT455" s="216" t="s">
        <v>76</v>
      </c>
      <c r="AU455" s="216" t="s">
        <v>87</v>
      </c>
      <c r="AY455" s="215" t="s">
        <v>156</v>
      </c>
      <c r="BK455" s="217">
        <f>SUM(BK456:BK488)</f>
        <v>0</v>
      </c>
    </row>
    <row r="456" s="2" customFormat="1" ht="33" customHeight="1">
      <c r="A456" s="40"/>
      <c r="B456" s="41"/>
      <c r="C456" s="220" t="s">
        <v>493</v>
      </c>
      <c r="D456" s="220" t="s">
        <v>161</v>
      </c>
      <c r="E456" s="221" t="s">
        <v>494</v>
      </c>
      <c r="F456" s="222" t="s">
        <v>495</v>
      </c>
      <c r="G456" s="223" t="s">
        <v>177</v>
      </c>
      <c r="H456" s="224">
        <v>81</v>
      </c>
      <c r="I456" s="225"/>
      <c r="J456" s="226">
        <f>ROUND(I456*H456,2)</f>
        <v>0</v>
      </c>
      <c r="K456" s="222" t="s">
        <v>165</v>
      </c>
      <c r="L456" s="46"/>
      <c r="M456" s="227" t="s">
        <v>1</v>
      </c>
      <c r="N456" s="228" t="s">
        <v>42</v>
      </c>
      <c r="O456" s="93"/>
      <c r="P456" s="229">
        <f>O456*H456</f>
        <v>0</v>
      </c>
      <c r="Q456" s="229">
        <v>0</v>
      </c>
      <c r="R456" s="229">
        <f>Q456*H456</f>
        <v>0</v>
      </c>
      <c r="S456" s="229">
        <v>0</v>
      </c>
      <c r="T456" s="230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31" t="s">
        <v>166</v>
      </c>
      <c r="AT456" s="231" t="s">
        <v>161</v>
      </c>
      <c r="AU456" s="231" t="s">
        <v>157</v>
      </c>
      <c r="AY456" s="19" t="s">
        <v>156</v>
      </c>
      <c r="BE456" s="232">
        <f>IF(N456="základní",J456,0)</f>
        <v>0</v>
      </c>
      <c r="BF456" s="232">
        <f>IF(N456="snížená",J456,0)</f>
        <v>0</v>
      </c>
      <c r="BG456" s="232">
        <f>IF(N456="zákl. přenesená",J456,0)</f>
        <v>0</v>
      </c>
      <c r="BH456" s="232">
        <f>IF(N456="sníž. přenesená",J456,0)</f>
        <v>0</v>
      </c>
      <c r="BI456" s="232">
        <f>IF(N456="nulová",J456,0)</f>
        <v>0</v>
      </c>
      <c r="BJ456" s="19" t="s">
        <v>85</v>
      </c>
      <c r="BK456" s="232">
        <f>ROUND(I456*H456,2)</f>
        <v>0</v>
      </c>
      <c r="BL456" s="19" t="s">
        <v>166</v>
      </c>
      <c r="BM456" s="231" t="s">
        <v>496</v>
      </c>
    </row>
    <row r="457" s="2" customFormat="1">
      <c r="A457" s="40"/>
      <c r="B457" s="41"/>
      <c r="C457" s="42"/>
      <c r="D457" s="233" t="s">
        <v>168</v>
      </c>
      <c r="E457" s="42"/>
      <c r="F457" s="234" t="s">
        <v>497</v>
      </c>
      <c r="G457" s="42"/>
      <c r="H457" s="42"/>
      <c r="I457" s="235"/>
      <c r="J457" s="42"/>
      <c r="K457" s="42"/>
      <c r="L457" s="46"/>
      <c r="M457" s="236"/>
      <c r="N457" s="237"/>
      <c r="O457" s="93"/>
      <c r="P457" s="93"/>
      <c r="Q457" s="93"/>
      <c r="R457" s="93"/>
      <c r="S457" s="93"/>
      <c r="T457" s="94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168</v>
      </c>
      <c r="AU457" s="19" t="s">
        <v>157</v>
      </c>
    </row>
    <row r="458" s="15" customFormat="1">
      <c r="A458" s="15"/>
      <c r="B458" s="260"/>
      <c r="C458" s="261"/>
      <c r="D458" s="233" t="s">
        <v>170</v>
      </c>
      <c r="E458" s="262" t="s">
        <v>1</v>
      </c>
      <c r="F458" s="263" t="s">
        <v>498</v>
      </c>
      <c r="G458" s="261"/>
      <c r="H458" s="262" t="s">
        <v>1</v>
      </c>
      <c r="I458" s="264"/>
      <c r="J458" s="261"/>
      <c r="K458" s="261"/>
      <c r="L458" s="265"/>
      <c r="M458" s="266"/>
      <c r="N458" s="267"/>
      <c r="O458" s="267"/>
      <c r="P458" s="267"/>
      <c r="Q458" s="267"/>
      <c r="R458" s="267"/>
      <c r="S458" s="267"/>
      <c r="T458" s="268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69" t="s">
        <v>170</v>
      </c>
      <c r="AU458" s="269" t="s">
        <v>157</v>
      </c>
      <c r="AV458" s="15" t="s">
        <v>85</v>
      </c>
      <c r="AW458" s="15" t="s">
        <v>35</v>
      </c>
      <c r="AX458" s="15" t="s">
        <v>77</v>
      </c>
      <c r="AY458" s="269" t="s">
        <v>156</v>
      </c>
    </row>
    <row r="459" s="13" customFormat="1">
      <c r="A459" s="13"/>
      <c r="B459" s="238"/>
      <c r="C459" s="239"/>
      <c r="D459" s="233" t="s">
        <v>170</v>
      </c>
      <c r="E459" s="240" t="s">
        <v>1</v>
      </c>
      <c r="F459" s="241" t="s">
        <v>499</v>
      </c>
      <c r="G459" s="239"/>
      <c r="H459" s="242">
        <v>81</v>
      </c>
      <c r="I459" s="243"/>
      <c r="J459" s="239"/>
      <c r="K459" s="239"/>
      <c r="L459" s="244"/>
      <c r="M459" s="245"/>
      <c r="N459" s="246"/>
      <c r="O459" s="246"/>
      <c r="P459" s="246"/>
      <c r="Q459" s="246"/>
      <c r="R459" s="246"/>
      <c r="S459" s="246"/>
      <c r="T459" s="247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8" t="s">
        <v>170</v>
      </c>
      <c r="AU459" s="248" t="s">
        <v>157</v>
      </c>
      <c r="AV459" s="13" t="s">
        <v>87</v>
      </c>
      <c r="AW459" s="13" t="s">
        <v>35</v>
      </c>
      <c r="AX459" s="13" t="s">
        <v>77</v>
      </c>
      <c r="AY459" s="248" t="s">
        <v>156</v>
      </c>
    </row>
    <row r="460" s="14" customFormat="1">
      <c r="A460" s="14"/>
      <c r="B460" s="249"/>
      <c r="C460" s="250"/>
      <c r="D460" s="233" t="s">
        <v>170</v>
      </c>
      <c r="E460" s="251" t="s">
        <v>1</v>
      </c>
      <c r="F460" s="252" t="s">
        <v>174</v>
      </c>
      <c r="G460" s="250"/>
      <c r="H460" s="253">
        <v>81</v>
      </c>
      <c r="I460" s="254"/>
      <c r="J460" s="250"/>
      <c r="K460" s="250"/>
      <c r="L460" s="255"/>
      <c r="M460" s="256"/>
      <c r="N460" s="257"/>
      <c r="O460" s="257"/>
      <c r="P460" s="257"/>
      <c r="Q460" s="257"/>
      <c r="R460" s="257"/>
      <c r="S460" s="257"/>
      <c r="T460" s="258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9" t="s">
        <v>170</v>
      </c>
      <c r="AU460" s="259" t="s">
        <v>157</v>
      </c>
      <c r="AV460" s="14" t="s">
        <v>166</v>
      </c>
      <c r="AW460" s="14" t="s">
        <v>35</v>
      </c>
      <c r="AX460" s="14" t="s">
        <v>85</v>
      </c>
      <c r="AY460" s="259" t="s">
        <v>156</v>
      </c>
    </row>
    <row r="461" s="2" customFormat="1" ht="33" customHeight="1">
      <c r="A461" s="40"/>
      <c r="B461" s="41"/>
      <c r="C461" s="220" t="s">
        <v>500</v>
      </c>
      <c r="D461" s="220" t="s">
        <v>161</v>
      </c>
      <c r="E461" s="221" t="s">
        <v>501</v>
      </c>
      <c r="F461" s="222" t="s">
        <v>502</v>
      </c>
      <c r="G461" s="223" t="s">
        <v>177</v>
      </c>
      <c r="H461" s="224">
        <v>44550</v>
      </c>
      <c r="I461" s="225"/>
      <c r="J461" s="226">
        <f>ROUND(I461*H461,2)</f>
        <v>0</v>
      </c>
      <c r="K461" s="222" t="s">
        <v>165</v>
      </c>
      <c r="L461" s="46"/>
      <c r="M461" s="227" t="s">
        <v>1</v>
      </c>
      <c r="N461" s="228" t="s">
        <v>42</v>
      </c>
      <c r="O461" s="93"/>
      <c r="P461" s="229">
        <f>O461*H461</f>
        <v>0</v>
      </c>
      <c r="Q461" s="229">
        <v>0</v>
      </c>
      <c r="R461" s="229">
        <f>Q461*H461</f>
        <v>0</v>
      </c>
      <c r="S461" s="229">
        <v>0</v>
      </c>
      <c r="T461" s="230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31" t="s">
        <v>166</v>
      </c>
      <c r="AT461" s="231" t="s">
        <v>161</v>
      </c>
      <c r="AU461" s="231" t="s">
        <v>157</v>
      </c>
      <c r="AY461" s="19" t="s">
        <v>156</v>
      </c>
      <c r="BE461" s="232">
        <f>IF(N461="základní",J461,0)</f>
        <v>0</v>
      </c>
      <c r="BF461" s="232">
        <f>IF(N461="snížená",J461,0)</f>
        <v>0</v>
      </c>
      <c r="BG461" s="232">
        <f>IF(N461="zákl. přenesená",J461,0)</f>
        <v>0</v>
      </c>
      <c r="BH461" s="232">
        <f>IF(N461="sníž. přenesená",J461,0)</f>
        <v>0</v>
      </c>
      <c r="BI461" s="232">
        <f>IF(N461="nulová",J461,0)</f>
        <v>0</v>
      </c>
      <c r="BJ461" s="19" t="s">
        <v>85</v>
      </c>
      <c r="BK461" s="232">
        <f>ROUND(I461*H461,2)</f>
        <v>0</v>
      </c>
      <c r="BL461" s="19" t="s">
        <v>166</v>
      </c>
      <c r="BM461" s="231" t="s">
        <v>503</v>
      </c>
    </row>
    <row r="462" s="2" customFormat="1">
      <c r="A462" s="40"/>
      <c r="B462" s="41"/>
      <c r="C462" s="42"/>
      <c r="D462" s="233" t="s">
        <v>168</v>
      </c>
      <c r="E462" s="42"/>
      <c r="F462" s="234" t="s">
        <v>504</v>
      </c>
      <c r="G462" s="42"/>
      <c r="H462" s="42"/>
      <c r="I462" s="235"/>
      <c r="J462" s="42"/>
      <c r="K462" s="42"/>
      <c r="L462" s="46"/>
      <c r="M462" s="236"/>
      <c r="N462" s="237"/>
      <c r="O462" s="93"/>
      <c r="P462" s="93"/>
      <c r="Q462" s="93"/>
      <c r="R462" s="93"/>
      <c r="S462" s="93"/>
      <c r="T462" s="94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T462" s="19" t="s">
        <v>168</v>
      </c>
      <c r="AU462" s="19" t="s">
        <v>157</v>
      </c>
    </row>
    <row r="463" s="13" customFormat="1">
      <c r="A463" s="13"/>
      <c r="B463" s="238"/>
      <c r="C463" s="239"/>
      <c r="D463" s="233" t="s">
        <v>170</v>
      </c>
      <c r="E463" s="239"/>
      <c r="F463" s="241" t="s">
        <v>505</v>
      </c>
      <c r="G463" s="239"/>
      <c r="H463" s="242">
        <v>44550</v>
      </c>
      <c r="I463" s="243"/>
      <c r="J463" s="239"/>
      <c r="K463" s="239"/>
      <c r="L463" s="244"/>
      <c r="M463" s="245"/>
      <c r="N463" s="246"/>
      <c r="O463" s="246"/>
      <c r="P463" s="246"/>
      <c r="Q463" s="246"/>
      <c r="R463" s="246"/>
      <c r="S463" s="246"/>
      <c r="T463" s="247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8" t="s">
        <v>170</v>
      </c>
      <c r="AU463" s="248" t="s">
        <v>157</v>
      </c>
      <c r="AV463" s="13" t="s">
        <v>87</v>
      </c>
      <c r="AW463" s="13" t="s">
        <v>4</v>
      </c>
      <c r="AX463" s="13" t="s">
        <v>85</v>
      </c>
      <c r="AY463" s="248" t="s">
        <v>156</v>
      </c>
    </row>
    <row r="464" s="2" customFormat="1" ht="33" customHeight="1">
      <c r="A464" s="40"/>
      <c r="B464" s="41"/>
      <c r="C464" s="220" t="s">
        <v>506</v>
      </c>
      <c r="D464" s="220" t="s">
        <v>161</v>
      </c>
      <c r="E464" s="221" t="s">
        <v>507</v>
      </c>
      <c r="F464" s="222" t="s">
        <v>508</v>
      </c>
      <c r="G464" s="223" t="s">
        <v>177</v>
      </c>
      <c r="H464" s="224">
        <v>81</v>
      </c>
      <c r="I464" s="225"/>
      <c r="J464" s="226">
        <f>ROUND(I464*H464,2)</f>
        <v>0</v>
      </c>
      <c r="K464" s="222" t="s">
        <v>165</v>
      </c>
      <c r="L464" s="46"/>
      <c r="M464" s="227" t="s">
        <v>1</v>
      </c>
      <c r="N464" s="228" t="s">
        <v>42</v>
      </c>
      <c r="O464" s="93"/>
      <c r="P464" s="229">
        <f>O464*H464</f>
        <v>0</v>
      </c>
      <c r="Q464" s="229">
        <v>0</v>
      </c>
      <c r="R464" s="229">
        <f>Q464*H464</f>
        <v>0</v>
      </c>
      <c r="S464" s="229">
        <v>0</v>
      </c>
      <c r="T464" s="230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31" t="s">
        <v>166</v>
      </c>
      <c r="AT464" s="231" t="s">
        <v>161</v>
      </c>
      <c r="AU464" s="231" t="s">
        <v>157</v>
      </c>
      <c r="AY464" s="19" t="s">
        <v>156</v>
      </c>
      <c r="BE464" s="232">
        <f>IF(N464="základní",J464,0)</f>
        <v>0</v>
      </c>
      <c r="BF464" s="232">
        <f>IF(N464="snížená",J464,0)</f>
        <v>0</v>
      </c>
      <c r="BG464" s="232">
        <f>IF(N464="zákl. přenesená",J464,0)</f>
        <v>0</v>
      </c>
      <c r="BH464" s="232">
        <f>IF(N464="sníž. přenesená",J464,0)</f>
        <v>0</v>
      </c>
      <c r="BI464" s="232">
        <f>IF(N464="nulová",J464,0)</f>
        <v>0</v>
      </c>
      <c r="BJ464" s="19" t="s">
        <v>85</v>
      </c>
      <c r="BK464" s="232">
        <f>ROUND(I464*H464,2)</f>
        <v>0</v>
      </c>
      <c r="BL464" s="19" t="s">
        <v>166</v>
      </c>
      <c r="BM464" s="231" t="s">
        <v>509</v>
      </c>
    </row>
    <row r="465" s="2" customFormat="1">
      <c r="A465" s="40"/>
      <c r="B465" s="41"/>
      <c r="C465" s="42"/>
      <c r="D465" s="233" t="s">
        <v>168</v>
      </c>
      <c r="E465" s="42"/>
      <c r="F465" s="234" t="s">
        <v>510</v>
      </c>
      <c r="G465" s="42"/>
      <c r="H465" s="42"/>
      <c r="I465" s="235"/>
      <c r="J465" s="42"/>
      <c r="K465" s="42"/>
      <c r="L465" s="46"/>
      <c r="M465" s="236"/>
      <c r="N465" s="237"/>
      <c r="O465" s="93"/>
      <c r="P465" s="93"/>
      <c r="Q465" s="93"/>
      <c r="R465" s="93"/>
      <c r="S465" s="93"/>
      <c r="T465" s="94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T465" s="19" t="s">
        <v>168</v>
      </c>
      <c r="AU465" s="19" t="s">
        <v>157</v>
      </c>
    </row>
    <row r="466" s="15" customFormat="1">
      <c r="A466" s="15"/>
      <c r="B466" s="260"/>
      <c r="C466" s="261"/>
      <c r="D466" s="233" t="s">
        <v>170</v>
      </c>
      <c r="E466" s="262" t="s">
        <v>1</v>
      </c>
      <c r="F466" s="263" t="s">
        <v>498</v>
      </c>
      <c r="G466" s="261"/>
      <c r="H466" s="262" t="s">
        <v>1</v>
      </c>
      <c r="I466" s="264"/>
      <c r="J466" s="261"/>
      <c r="K466" s="261"/>
      <c r="L466" s="265"/>
      <c r="M466" s="266"/>
      <c r="N466" s="267"/>
      <c r="O466" s="267"/>
      <c r="P466" s="267"/>
      <c r="Q466" s="267"/>
      <c r="R466" s="267"/>
      <c r="S466" s="267"/>
      <c r="T466" s="268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69" t="s">
        <v>170</v>
      </c>
      <c r="AU466" s="269" t="s">
        <v>157</v>
      </c>
      <c r="AV466" s="15" t="s">
        <v>85</v>
      </c>
      <c r="AW466" s="15" t="s">
        <v>35</v>
      </c>
      <c r="AX466" s="15" t="s">
        <v>77</v>
      </c>
      <c r="AY466" s="269" t="s">
        <v>156</v>
      </c>
    </row>
    <row r="467" s="13" customFormat="1">
      <c r="A467" s="13"/>
      <c r="B467" s="238"/>
      <c r="C467" s="239"/>
      <c r="D467" s="233" t="s">
        <v>170</v>
      </c>
      <c r="E467" s="240" t="s">
        <v>1</v>
      </c>
      <c r="F467" s="241" t="s">
        <v>499</v>
      </c>
      <c r="G467" s="239"/>
      <c r="H467" s="242">
        <v>81</v>
      </c>
      <c r="I467" s="243"/>
      <c r="J467" s="239"/>
      <c r="K467" s="239"/>
      <c r="L467" s="244"/>
      <c r="M467" s="245"/>
      <c r="N467" s="246"/>
      <c r="O467" s="246"/>
      <c r="P467" s="246"/>
      <c r="Q467" s="246"/>
      <c r="R467" s="246"/>
      <c r="S467" s="246"/>
      <c r="T467" s="247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8" t="s">
        <v>170</v>
      </c>
      <c r="AU467" s="248" t="s">
        <v>157</v>
      </c>
      <c r="AV467" s="13" t="s">
        <v>87</v>
      </c>
      <c r="AW467" s="13" t="s">
        <v>35</v>
      </c>
      <c r="AX467" s="13" t="s">
        <v>77</v>
      </c>
      <c r="AY467" s="248" t="s">
        <v>156</v>
      </c>
    </row>
    <row r="468" s="14" customFormat="1">
      <c r="A468" s="14"/>
      <c r="B468" s="249"/>
      <c r="C468" s="250"/>
      <c r="D468" s="233" t="s">
        <v>170</v>
      </c>
      <c r="E468" s="251" t="s">
        <v>1</v>
      </c>
      <c r="F468" s="252" t="s">
        <v>174</v>
      </c>
      <c r="G468" s="250"/>
      <c r="H468" s="253">
        <v>81</v>
      </c>
      <c r="I468" s="254"/>
      <c r="J468" s="250"/>
      <c r="K468" s="250"/>
      <c r="L468" s="255"/>
      <c r="M468" s="256"/>
      <c r="N468" s="257"/>
      <c r="O468" s="257"/>
      <c r="P468" s="257"/>
      <c r="Q468" s="257"/>
      <c r="R468" s="257"/>
      <c r="S468" s="257"/>
      <c r="T468" s="258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9" t="s">
        <v>170</v>
      </c>
      <c r="AU468" s="259" t="s">
        <v>157</v>
      </c>
      <c r="AV468" s="14" t="s">
        <v>166</v>
      </c>
      <c r="AW468" s="14" t="s">
        <v>35</v>
      </c>
      <c r="AX468" s="14" t="s">
        <v>85</v>
      </c>
      <c r="AY468" s="259" t="s">
        <v>156</v>
      </c>
    </row>
    <row r="469" s="2" customFormat="1" ht="33" customHeight="1">
      <c r="A469" s="40"/>
      <c r="B469" s="41"/>
      <c r="C469" s="220" t="s">
        <v>511</v>
      </c>
      <c r="D469" s="220" t="s">
        <v>161</v>
      </c>
      <c r="E469" s="221" t="s">
        <v>512</v>
      </c>
      <c r="F469" s="222" t="s">
        <v>513</v>
      </c>
      <c r="G469" s="223" t="s">
        <v>177</v>
      </c>
      <c r="H469" s="224">
        <v>233.34</v>
      </c>
      <c r="I469" s="225"/>
      <c r="J469" s="226">
        <f>ROUND(I469*H469,2)</f>
        <v>0</v>
      </c>
      <c r="K469" s="222" t="s">
        <v>165</v>
      </c>
      <c r="L469" s="46"/>
      <c r="M469" s="227" t="s">
        <v>1</v>
      </c>
      <c r="N469" s="228" t="s">
        <v>42</v>
      </c>
      <c r="O469" s="93"/>
      <c r="P469" s="229">
        <f>O469*H469</f>
        <v>0</v>
      </c>
      <c r="Q469" s="229">
        <v>0.00012999999999999999</v>
      </c>
      <c r="R469" s="229">
        <f>Q469*H469</f>
        <v>0.030334199999999999</v>
      </c>
      <c r="S469" s="229">
        <v>0</v>
      </c>
      <c r="T469" s="230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31" t="s">
        <v>166</v>
      </c>
      <c r="AT469" s="231" t="s">
        <v>161</v>
      </c>
      <c r="AU469" s="231" t="s">
        <v>157</v>
      </c>
      <c r="AY469" s="19" t="s">
        <v>156</v>
      </c>
      <c r="BE469" s="232">
        <f>IF(N469="základní",J469,0)</f>
        <v>0</v>
      </c>
      <c r="BF469" s="232">
        <f>IF(N469="snížená",J469,0)</f>
        <v>0</v>
      </c>
      <c r="BG469" s="232">
        <f>IF(N469="zákl. přenesená",J469,0)</f>
        <v>0</v>
      </c>
      <c r="BH469" s="232">
        <f>IF(N469="sníž. přenesená",J469,0)</f>
        <v>0</v>
      </c>
      <c r="BI469" s="232">
        <f>IF(N469="nulová",J469,0)</f>
        <v>0</v>
      </c>
      <c r="BJ469" s="19" t="s">
        <v>85</v>
      </c>
      <c r="BK469" s="232">
        <f>ROUND(I469*H469,2)</f>
        <v>0</v>
      </c>
      <c r="BL469" s="19" t="s">
        <v>166</v>
      </c>
      <c r="BM469" s="231" t="s">
        <v>514</v>
      </c>
    </row>
    <row r="470" s="2" customFormat="1">
      <c r="A470" s="40"/>
      <c r="B470" s="41"/>
      <c r="C470" s="42"/>
      <c r="D470" s="233" t="s">
        <v>168</v>
      </c>
      <c r="E470" s="42"/>
      <c r="F470" s="234" t="s">
        <v>515</v>
      </c>
      <c r="G470" s="42"/>
      <c r="H470" s="42"/>
      <c r="I470" s="235"/>
      <c r="J470" s="42"/>
      <c r="K470" s="42"/>
      <c r="L470" s="46"/>
      <c r="M470" s="236"/>
      <c r="N470" s="237"/>
      <c r="O470" s="93"/>
      <c r="P470" s="93"/>
      <c r="Q470" s="93"/>
      <c r="R470" s="93"/>
      <c r="S470" s="93"/>
      <c r="T470" s="94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168</v>
      </c>
      <c r="AU470" s="19" t="s">
        <v>157</v>
      </c>
    </row>
    <row r="471" s="15" customFormat="1">
      <c r="A471" s="15"/>
      <c r="B471" s="260"/>
      <c r="C471" s="261"/>
      <c r="D471" s="233" t="s">
        <v>170</v>
      </c>
      <c r="E471" s="262" t="s">
        <v>1</v>
      </c>
      <c r="F471" s="263" t="s">
        <v>516</v>
      </c>
      <c r="G471" s="261"/>
      <c r="H471" s="262" t="s">
        <v>1</v>
      </c>
      <c r="I471" s="264"/>
      <c r="J471" s="261"/>
      <c r="K471" s="261"/>
      <c r="L471" s="265"/>
      <c r="M471" s="266"/>
      <c r="N471" s="267"/>
      <c r="O471" s="267"/>
      <c r="P471" s="267"/>
      <c r="Q471" s="267"/>
      <c r="R471" s="267"/>
      <c r="S471" s="267"/>
      <c r="T471" s="268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69" t="s">
        <v>170</v>
      </c>
      <c r="AU471" s="269" t="s">
        <v>157</v>
      </c>
      <c r="AV471" s="15" t="s">
        <v>85</v>
      </c>
      <c r="AW471" s="15" t="s">
        <v>35</v>
      </c>
      <c r="AX471" s="15" t="s">
        <v>77</v>
      </c>
      <c r="AY471" s="269" t="s">
        <v>156</v>
      </c>
    </row>
    <row r="472" s="15" customFormat="1">
      <c r="A472" s="15"/>
      <c r="B472" s="260"/>
      <c r="C472" s="261"/>
      <c r="D472" s="233" t="s">
        <v>170</v>
      </c>
      <c r="E472" s="262" t="s">
        <v>1</v>
      </c>
      <c r="F472" s="263" t="s">
        <v>343</v>
      </c>
      <c r="G472" s="261"/>
      <c r="H472" s="262" t="s">
        <v>1</v>
      </c>
      <c r="I472" s="264"/>
      <c r="J472" s="261"/>
      <c r="K472" s="261"/>
      <c r="L472" s="265"/>
      <c r="M472" s="266"/>
      <c r="N472" s="267"/>
      <c r="O472" s="267"/>
      <c r="P472" s="267"/>
      <c r="Q472" s="267"/>
      <c r="R472" s="267"/>
      <c r="S472" s="267"/>
      <c r="T472" s="268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69" t="s">
        <v>170</v>
      </c>
      <c r="AU472" s="269" t="s">
        <v>157</v>
      </c>
      <c r="AV472" s="15" t="s">
        <v>85</v>
      </c>
      <c r="AW472" s="15" t="s">
        <v>35</v>
      </c>
      <c r="AX472" s="15" t="s">
        <v>77</v>
      </c>
      <c r="AY472" s="269" t="s">
        <v>156</v>
      </c>
    </row>
    <row r="473" s="13" customFormat="1">
      <c r="A473" s="13"/>
      <c r="B473" s="238"/>
      <c r="C473" s="239"/>
      <c r="D473" s="233" t="s">
        <v>170</v>
      </c>
      <c r="E473" s="240" t="s">
        <v>1</v>
      </c>
      <c r="F473" s="241" t="s">
        <v>517</v>
      </c>
      <c r="G473" s="239"/>
      <c r="H473" s="242">
        <v>8.3800000000000008</v>
      </c>
      <c r="I473" s="243"/>
      <c r="J473" s="239"/>
      <c r="K473" s="239"/>
      <c r="L473" s="244"/>
      <c r="M473" s="245"/>
      <c r="N473" s="246"/>
      <c r="O473" s="246"/>
      <c r="P473" s="246"/>
      <c r="Q473" s="246"/>
      <c r="R473" s="246"/>
      <c r="S473" s="246"/>
      <c r="T473" s="247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8" t="s">
        <v>170</v>
      </c>
      <c r="AU473" s="248" t="s">
        <v>157</v>
      </c>
      <c r="AV473" s="13" t="s">
        <v>87</v>
      </c>
      <c r="AW473" s="13" t="s">
        <v>35</v>
      </c>
      <c r="AX473" s="13" t="s">
        <v>77</v>
      </c>
      <c r="AY473" s="248" t="s">
        <v>156</v>
      </c>
    </row>
    <row r="474" s="13" customFormat="1">
      <c r="A474" s="13"/>
      <c r="B474" s="238"/>
      <c r="C474" s="239"/>
      <c r="D474" s="233" t="s">
        <v>170</v>
      </c>
      <c r="E474" s="240" t="s">
        <v>1</v>
      </c>
      <c r="F474" s="241" t="s">
        <v>518</v>
      </c>
      <c r="G474" s="239"/>
      <c r="H474" s="242">
        <v>12.18</v>
      </c>
      <c r="I474" s="243"/>
      <c r="J474" s="239"/>
      <c r="K474" s="239"/>
      <c r="L474" s="244"/>
      <c r="M474" s="245"/>
      <c r="N474" s="246"/>
      <c r="O474" s="246"/>
      <c r="P474" s="246"/>
      <c r="Q474" s="246"/>
      <c r="R474" s="246"/>
      <c r="S474" s="246"/>
      <c r="T474" s="247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8" t="s">
        <v>170</v>
      </c>
      <c r="AU474" s="248" t="s">
        <v>157</v>
      </c>
      <c r="AV474" s="13" t="s">
        <v>87</v>
      </c>
      <c r="AW474" s="13" t="s">
        <v>35</v>
      </c>
      <c r="AX474" s="13" t="s">
        <v>77</v>
      </c>
      <c r="AY474" s="248" t="s">
        <v>156</v>
      </c>
    </row>
    <row r="475" s="13" customFormat="1">
      <c r="A475" s="13"/>
      <c r="B475" s="238"/>
      <c r="C475" s="239"/>
      <c r="D475" s="233" t="s">
        <v>170</v>
      </c>
      <c r="E475" s="240" t="s">
        <v>1</v>
      </c>
      <c r="F475" s="241" t="s">
        <v>519</v>
      </c>
      <c r="G475" s="239"/>
      <c r="H475" s="242">
        <v>2.3300000000000001</v>
      </c>
      <c r="I475" s="243"/>
      <c r="J475" s="239"/>
      <c r="K475" s="239"/>
      <c r="L475" s="244"/>
      <c r="M475" s="245"/>
      <c r="N475" s="246"/>
      <c r="O475" s="246"/>
      <c r="P475" s="246"/>
      <c r="Q475" s="246"/>
      <c r="R475" s="246"/>
      <c r="S475" s="246"/>
      <c r="T475" s="247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8" t="s">
        <v>170</v>
      </c>
      <c r="AU475" s="248" t="s">
        <v>157</v>
      </c>
      <c r="AV475" s="13" t="s">
        <v>87</v>
      </c>
      <c r="AW475" s="13" t="s">
        <v>35</v>
      </c>
      <c r="AX475" s="13" t="s">
        <v>77</v>
      </c>
      <c r="AY475" s="248" t="s">
        <v>156</v>
      </c>
    </row>
    <row r="476" s="13" customFormat="1">
      <c r="A476" s="13"/>
      <c r="B476" s="238"/>
      <c r="C476" s="239"/>
      <c r="D476" s="233" t="s">
        <v>170</v>
      </c>
      <c r="E476" s="240" t="s">
        <v>1</v>
      </c>
      <c r="F476" s="241" t="s">
        <v>520</v>
      </c>
      <c r="G476" s="239"/>
      <c r="H476" s="242">
        <v>6.6299999999999999</v>
      </c>
      <c r="I476" s="243"/>
      <c r="J476" s="239"/>
      <c r="K476" s="239"/>
      <c r="L476" s="244"/>
      <c r="M476" s="245"/>
      <c r="N476" s="246"/>
      <c r="O476" s="246"/>
      <c r="P476" s="246"/>
      <c r="Q476" s="246"/>
      <c r="R476" s="246"/>
      <c r="S476" s="246"/>
      <c r="T476" s="247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8" t="s">
        <v>170</v>
      </c>
      <c r="AU476" s="248" t="s">
        <v>157</v>
      </c>
      <c r="AV476" s="13" t="s">
        <v>87</v>
      </c>
      <c r="AW476" s="13" t="s">
        <v>35</v>
      </c>
      <c r="AX476" s="13" t="s">
        <v>77</v>
      </c>
      <c r="AY476" s="248" t="s">
        <v>156</v>
      </c>
    </row>
    <row r="477" s="13" customFormat="1">
      <c r="A477" s="13"/>
      <c r="B477" s="238"/>
      <c r="C477" s="239"/>
      <c r="D477" s="233" t="s">
        <v>170</v>
      </c>
      <c r="E477" s="240" t="s">
        <v>1</v>
      </c>
      <c r="F477" s="241" t="s">
        <v>521</v>
      </c>
      <c r="G477" s="239"/>
      <c r="H477" s="242">
        <v>10.34</v>
      </c>
      <c r="I477" s="243"/>
      <c r="J477" s="239"/>
      <c r="K477" s="239"/>
      <c r="L477" s="244"/>
      <c r="M477" s="245"/>
      <c r="N477" s="246"/>
      <c r="O477" s="246"/>
      <c r="P477" s="246"/>
      <c r="Q477" s="246"/>
      <c r="R477" s="246"/>
      <c r="S477" s="246"/>
      <c r="T477" s="247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8" t="s">
        <v>170</v>
      </c>
      <c r="AU477" s="248" t="s">
        <v>157</v>
      </c>
      <c r="AV477" s="13" t="s">
        <v>87</v>
      </c>
      <c r="AW477" s="13" t="s">
        <v>35</v>
      </c>
      <c r="AX477" s="13" t="s">
        <v>77</v>
      </c>
      <c r="AY477" s="248" t="s">
        <v>156</v>
      </c>
    </row>
    <row r="478" s="16" customFormat="1">
      <c r="A478" s="16"/>
      <c r="B478" s="280"/>
      <c r="C478" s="281"/>
      <c r="D478" s="233" t="s">
        <v>170</v>
      </c>
      <c r="E478" s="282" t="s">
        <v>1</v>
      </c>
      <c r="F478" s="283" t="s">
        <v>522</v>
      </c>
      <c r="G478" s="281"/>
      <c r="H478" s="284">
        <v>39.859999999999999</v>
      </c>
      <c r="I478" s="285"/>
      <c r="J478" s="281"/>
      <c r="K478" s="281"/>
      <c r="L478" s="286"/>
      <c r="M478" s="287"/>
      <c r="N478" s="288"/>
      <c r="O478" s="288"/>
      <c r="P478" s="288"/>
      <c r="Q478" s="288"/>
      <c r="R478" s="288"/>
      <c r="S478" s="288"/>
      <c r="T478" s="289"/>
      <c r="U478" s="16"/>
      <c r="V478" s="16"/>
      <c r="W478" s="16"/>
      <c r="X478" s="16"/>
      <c r="Y478" s="16"/>
      <c r="Z478" s="16"/>
      <c r="AA478" s="16"/>
      <c r="AB478" s="16"/>
      <c r="AC478" s="16"/>
      <c r="AD478" s="16"/>
      <c r="AE478" s="16"/>
      <c r="AT478" s="290" t="s">
        <v>170</v>
      </c>
      <c r="AU478" s="290" t="s">
        <v>157</v>
      </c>
      <c r="AV478" s="16" t="s">
        <v>157</v>
      </c>
      <c r="AW478" s="16" t="s">
        <v>35</v>
      </c>
      <c r="AX478" s="16" t="s">
        <v>77</v>
      </c>
      <c r="AY478" s="290" t="s">
        <v>156</v>
      </c>
    </row>
    <row r="479" s="15" customFormat="1">
      <c r="A479" s="15"/>
      <c r="B479" s="260"/>
      <c r="C479" s="261"/>
      <c r="D479" s="233" t="s">
        <v>170</v>
      </c>
      <c r="E479" s="262" t="s">
        <v>1</v>
      </c>
      <c r="F479" s="263" t="s">
        <v>523</v>
      </c>
      <c r="G479" s="261"/>
      <c r="H479" s="262" t="s">
        <v>1</v>
      </c>
      <c r="I479" s="264"/>
      <c r="J479" s="261"/>
      <c r="K479" s="261"/>
      <c r="L479" s="265"/>
      <c r="M479" s="266"/>
      <c r="N479" s="267"/>
      <c r="O479" s="267"/>
      <c r="P479" s="267"/>
      <c r="Q479" s="267"/>
      <c r="R479" s="267"/>
      <c r="S479" s="267"/>
      <c r="T479" s="268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69" t="s">
        <v>170</v>
      </c>
      <c r="AU479" s="269" t="s">
        <v>157</v>
      </c>
      <c r="AV479" s="15" t="s">
        <v>85</v>
      </c>
      <c r="AW479" s="15" t="s">
        <v>35</v>
      </c>
      <c r="AX479" s="15" t="s">
        <v>77</v>
      </c>
      <c r="AY479" s="269" t="s">
        <v>156</v>
      </c>
    </row>
    <row r="480" s="15" customFormat="1">
      <c r="A480" s="15"/>
      <c r="B480" s="260"/>
      <c r="C480" s="261"/>
      <c r="D480" s="233" t="s">
        <v>170</v>
      </c>
      <c r="E480" s="262" t="s">
        <v>1</v>
      </c>
      <c r="F480" s="263" t="s">
        <v>343</v>
      </c>
      <c r="G480" s="261"/>
      <c r="H480" s="262" t="s">
        <v>1</v>
      </c>
      <c r="I480" s="264"/>
      <c r="J480" s="261"/>
      <c r="K480" s="261"/>
      <c r="L480" s="265"/>
      <c r="M480" s="266"/>
      <c r="N480" s="267"/>
      <c r="O480" s="267"/>
      <c r="P480" s="267"/>
      <c r="Q480" s="267"/>
      <c r="R480" s="267"/>
      <c r="S480" s="267"/>
      <c r="T480" s="268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69" t="s">
        <v>170</v>
      </c>
      <c r="AU480" s="269" t="s">
        <v>157</v>
      </c>
      <c r="AV480" s="15" t="s">
        <v>85</v>
      </c>
      <c r="AW480" s="15" t="s">
        <v>35</v>
      </c>
      <c r="AX480" s="15" t="s">
        <v>77</v>
      </c>
      <c r="AY480" s="269" t="s">
        <v>156</v>
      </c>
    </row>
    <row r="481" s="13" customFormat="1">
      <c r="A481" s="13"/>
      <c r="B481" s="238"/>
      <c r="C481" s="239"/>
      <c r="D481" s="233" t="s">
        <v>170</v>
      </c>
      <c r="E481" s="240" t="s">
        <v>1</v>
      </c>
      <c r="F481" s="241" t="s">
        <v>524</v>
      </c>
      <c r="G481" s="239"/>
      <c r="H481" s="242">
        <v>5.6299999999999999</v>
      </c>
      <c r="I481" s="243"/>
      <c r="J481" s="239"/>
      <c r="K481" s="239"/>
      <c r="L481" s="244"/>
      <c r="M481" s="245"/>
      <c r="N481" s="246"/>
      <c r="O481" s="246"/>
      <c r="P481" s="246"/>
      <c r="Q481" s="246"/>
      <c r="R481" s="246"/>
      <c r="S481" s="246"/>
      <c r="T481" s="247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8" t="s">
        <v>170</v>
      </c>
      <c r="AU481" s="248" t="s">
        <v>157</v>
      </c>
      <c r="AV481" s="13" t="s">
        <v>87</v>
      </c>
      <c r="AW481" s="13" t="s">
        <v>35</v>
      </c>
      <c r="AX481" s="13" t="s">
        <v>77</v>
      </c>
      <c r="AY481" s="248" t="s">
        <v>156</v>
      </c>
    </row>
    <row r="482" s="13" customFormat="1">
      <c r="A482" s="13"/>
      <c r="B482" s="238"/>
      <c r="C482" s="239"/>
      <c r="D482" s="233" t="s">
        <v>170</v>
      </c>
      <c r="E482" s="240" t="s">
        <v>1</v>
      </c>
      <c r="F482" s="241" t="s">
        <v>402</v>
      </c>
      <c r="G482" s="239"/>
      <c r="H482" s="242">
        <v>12.5</v>
      </c>
      <c r="I482" s="243"/>
      <c r="J482" s="239"/>
      <c r="K482" s="239"/>
      <c r="L482" s="244"/>
      <c r="M482" s="245"/>
      <c r="N482" s="246"/>
      <c r="O482" s="246"/>
      <c r="P482" s="246"/>
      <c r="Q482" s="246"/>
      <c r="R482" s="246"/>
      <c r="S482" s="246"/>
      <c r="T482" s="247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8" t="s">
        <v>170</v>
      </c>
      <c r="AU482" s="248" t="s">
        <v>157</v>
      </c>
      <c r="AV482" s="13" t="s">
        <v>87</v>
      </c>
      <c r="AW482" s="13" t="s">
        <v>35</v>
      </c>
      <c r="AX482" s="13" t="s">
        <v>77</v>
      </c>
      <c r="AY482" s="248" t="s">
        <v>156</v>
      </c>
    </row>
    <row r="483" s="13" customFormat="1">
      <c r="A483" s="13"/>
      <c r="B483" s="238"/>
      <c r="C483" s="239"/>
      <c r="D483" s="233" t="s">
        <v>170</v>
      </c>
      <c r="E483" s="240" t="s">
        <v>1</v>
      </c>
      <c r="F483" s="241" t="s">
        <v>403</v>
      </c>
      <c r="G483" s="239"/>
      <c r="H483" s="242">
        <v>4.7599999999999998</v>
      </c>
      <c r="I483" s="243"/>
      <c r="J483" s="239"/>
      <c r="K483" s="239"/>
      <c r="L483" s="244"/>
      <c r="M483" s="245"/>
      <c r="N483" s="246"/>
      <c r="O483" s="246"/>
      <c r="P483" s="246"/>
      <c r="Q483" s="246"/>
      <c r="R483" s="246"/>
      <c r="S483" s="246"/>
      <c r="T483" s="247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8" t="s">
        <v>170</v>
      </c>
      <c r="AU483" s="248" t="s">
        <v>157</v>
      </c>
      <c r="AV483" s="13" t="s">
        <v>87</v>
      </c>
      <c r="AW483" s="13" t="s">
        <v>35</v>
      </c>
      <c r="AX483" s="13" t="s">
        <v>77</v>
      </c>
      <c r="AY483" s="248" t="s">
        <v>156</v>
      </c>
    </row>
    <row r="484" s="13" customFormat="1">
      <c r="A484" s="13"/>
      <c r="B484" s="238"/>
      <c r="C484" s="239"/>
      <c r="D484" s="233" t="s">
        <v>170</v>
      </c>
      <c r="E484" s="240" t="s">
        <v>1</v>
      </c>
      <c r="F484" s="241" t="s">
        <v>404</v>
      </c>
      <c r="G484" s="239"/>
      <c r="H484" s="242">
        <v>4.6399999999999997</v>
      </c>
      <c r="I484" s="243"/>
      <c r="J484" s="239"/>
      <c r="K484" s="239"/>
      <c r="L484" s="244"/>
      <c r="M484" s="245"/>
      <c r="N484" s="246"/>
      <c r="O484" s="246"/>
      <c r="P484" s="246"/>
      <c r="Q484" s="246"/>
      <c r="R484" s="246"/>
      <c r="S484" s="246"/>
      <c r="T484" s="247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8" t="s">
        <v>170</v>
      </c>
      <c r="AU484" s="248" t="s">
        <v>157</v>
      </c>
      <c r="AV484" s="13" t="s">
        <v>87</v>
      </c>
      <c r="AW484" s="13" t="s">
        <v>35</v>
      </c>
      <c r="AX484" s="13" t="s">
        <v>77</v>
      </c>
      <c r="AY484" s="248" t="s">
        <v>156</v>
      </c>
    </row>
    <row r="485" s="13" customFormat="1">
      <c r="A485" s="13"/>
      <c r="B485" s="238"/>
      <c r="C485" s="239"/>
      <c r="D485" s="233" t="s">
        <v>170</v>
      </c>
      <c r="E485" s="240" t="s">
        <v>1</v>
      </c>
      <c r="F485" s="241" t="s">
        <v>405</v>
      </c>
      <c r="G485" s="239"/>
      <c r="H485" s="242">
        <v>10.390000000000001</v>
      </c>
      <c r="I485" s="243"/>
      <c r="J485" s="239"/>
      <c r="K485" s="239"/>
      <c r="L485" s="244"/>
      <c r="M485" s="245"/>
      <c r="N485" s="246"/>
      <c r="O485" s="246"/>
      <c r="P485" s="246"/>
      <c r="Q485" s="246"/>
      <c r="R485" s="246"/>
      <c r="S485" s="246"/>
      <c r="T485" s="247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8" t="s">
        <v>170</v>
      </c>
      <c r="AU485" s="248" t="s">
        <v>157</v>
      </c>
      <c r="AV485" s="13" t="s">
        <v>87</v>
      </c>
      <c r="AW485" s="13" t="s">
        <v>35</v>
      </c>
      <c r="AX485" s="13" t="s">
        <v>77</v>
      </c>
      <c r="AY485" s="248" t="s">
        <v>156</v>
      </c>
    </row>
    <row r="486" s="16" customFormat="1">
      <c r="A486" s="16"/>
      <c r="B486" s="280"/>
      <c r="C486" s="281"/>
      <c r="D486" s="233" t="s">
        <v>170</v>
      </c>
      <c r="E486" s="282" t="s">
        <v>1</v>
      </c>
      <c r="F486" s="283" t="s">
        <v>522</v>
      </c>
      <c r="G486" s="281"/>
      <c r="H486" s="284">
        <v>37.920000000000002</v>
      </c>
      <c r="I486" s="285"/>
      <c r="J486" s="281"/>
      <c r="K486" s="281"/>
      <c r="L486" s="286"/>
      <c r="M486" s="287"/>
      <c r="N486" s="288"/>
      <c r="O486" s="288"/>
      <c r="P486" s="288"/>
      <c r="Q486" s="288"/>
      <c r="R486" s="288"/>
      <c r="S486" s="288"/>
      <c r="T486" s="289"/>
      <c r="U486" s="16"/>
      <c r="V486" s="16"/>
      <c r="W486" s="16"/>
      <c r="X486" s="16"/>
      <c r="Y486" s="16"/>
      <c r="Z486" s="16"/>
      <c r="AA486" s="16"/>
      <c r="AB486" s="16"/>
      <c r="AC486" s="16"/>
      <c r="AD486" s="16"/>
      <c r="AE486" s="16"/>
      <c r="AT486" s="290" t="s">
        <v>170</v>
      </c>
      <c r="AU486" s="290" t="s">
        <v>157</v>
      </c>
      <c r="AV486" s="16" t="s">
        <v>157</v>
      </c>
      <c r="AW486" s="16" t="s">
        <v>35</v>
      </c>
      <c r="AX486" s="16" t="s">
        <v>77</v>
      </c>
      <c r="AY486" s="290" t="s">
        <v>156</v>
      </c>
    </row>
    <row r="487" s="14" customFormat="1">
      <c r="A487" s="14"/>
      <c r="B487" s="249"/>
      <c r="C487" s="250"/>
      <c r="D487" s="233" t="s">
        <v>170</v>
      </c>
      <c r="E487" s="251" t="s">
        <v>1</v>
      </c>
      <c r="F487" s="252" t="s">
        <v>174</v>
      </c>
      <c r="G487" s="250"/>
      <c r="H487" s="253">
        <v>77.780000000000001</v>
      </c>
      <c r="I487" s="254"/>
      <c r="J487" s="250"/>
      <c r="K487" s="250"/>
      <c r="L487" s="255"/>
      <c r="M487" s="256"/>
      <c r="N487" s="257"/>
      <c r="O487" s="257"/>
      <c r="P487" s="257"/>
      <c r="Q487" s="257"/>
      <c r="R487" s="257"/>
      <c r="S487" s="257"/>
      <c r="T487" s="258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9" t="s">
        <v>170</v>
      </c>
      <c r="AU487" s="259" t="s">
        <v>157</v>
      </c>
      <c r="AV487" s="14" t="s">
        <v>166</v>
      </c>
      <c r="AW487" s="14" t="s">
        <v>35</v>
      </c>
      <c r="AX487" s="14" t="s">
        <v>85</v>
      </c>
      <c r="AY487" s="259" t="s">
        <v>156</v>
      </c>
    </row>
    <row r="488" s="13" customFormat="1">
      <c r="A488" s="13"/>
      <c r="B488" s="238"/>
      <c r="C488" s="239"/>
      <c r="D488" s="233" t="s">
        <v>170</v>
      </c>
      <c r="E488" s="239"/>
      <c r="F488" s="241" t="s">
        <v>525</v>
      </c>
      <c r="G488" s="239"/>
      <c r="H488" s="242">
        <v>233.34</v>
      </c>
      <c r="I488" s="243"/>
      <c r="J488" s="239"/>
      <c r="K488" s="239"/>
      <c r="L488" s="244"/>
      <c r="M488" s="245"/>
      <c r="N488" s="246"/>
      <c r="O488" s="246"/>
      <c r="P488" s="246"/>
      <c r="Q488" s="246"/>
      <c r="R488" s="246"/>
      <c r="S488" s="246"/>
      <c r="T488" s="247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8" t="s">
        <v>170</v>
      </c>
      <c r="AU488" s="248" t="s">
        <v>157</v>
      </c>
      <c r="AV488" s="13" t="s">
        <v>87</v>
      </c>
      <c r="AW488" s="13" t="s">
        <v>4</v>
      </c>
      <c r="AX488" s="13" t="s">
        <v>85</v>
      </c>
      <c r="AY488" s="248" t="s">
        <v>156</v>
      </c>
    </row>
    <row r="489" s="12" customFormat="1" ht="20.88" customHeight="1">
      <c r="A489" s="12"/>
      <c r="B489" s="204"/>
      <c r="C489" s="205"/>
      <c r="D489" s="206" t="s">
        <v>76</v>
      </c>
      <c r="E489" s="218" t="s">
        <v>526</v>
      </c>
      <c r="F489" s="218" t="s">
        <v>527</v>
      </c>
      <c r="G489" s="205"/>
      <c r="H489" s="205"/>
      <c r="I489" s="208"/>
      <c r="J489" s="219">
        <f>BK489</f>
        <v>0</v>
      </c>
      <c r="K489" s="205"/>
      <c r="L489" s="210"/>
      <c r="M489" s="211"/>
      <c r="N489" s="212"/>
      <c r="O489" s="212"/>
      <c r="P489" s="213">
        <f>SUM(P490:P500)</f>
        <v>0</v>
      </c>
      <c r="Q489" s="212"/>
      <c r="R489" s="213">
        <f>SUM(R490:R500)</f>
        <v>0.0045504000000000005</v>
      </c>
      <c r="S489" s="212"/>
      <c r="T489" s="214">
        <f>SUM(T490:T500)</f>
        <v>0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15" t="s">
        <v>85</v>
      </c>
      <c r="AT489" s="216" t="s">
        <v>76</v>
      </c>
      <c r="AU489" s="216" t="s">
        <v>87</v>
      </c>
      <c r="AY489" s="215" t="s">
        <v>156</v>
      </c>
      <c r="BK489" s="217">
        <f>SUM(BK490:BK500)</f>
        <v>0</v>
      </c>
    </row>
    <row r="490" s="2" customFormat="1" ht="24.15" customHeight="1">
      <c r="A490" s="40"/>
      <c r="B490" s="41"/>
      <c r="C490" s="220" t="s">
        <v>528</v>
      </c>
      <c r="D490" s="220" t="s">
        <v>161</v>
      </c>
      <c r="E490" s="221" t="s">
        <v>529</v>
      </c>
      <c r="F490" s="222" t="s">
        <v>530</v>
      </c>
      <c r="G490" s="223" t="s">
        <v>177</v>
      </c>
      <c r="H490" s="224">
        <v>113.76000000000001</v>
      </c>
      <c r="I490" s="225"/>
      <c r="J490" s="226">
        <f>ROUND(I490*H490,2)</f>
        <v>0</v>
      </c>
      <c r="K490" s="222" t="s">
        <v>165</v>
      </c>
      <c r="L490" s="46"/>
      <c r="M490" s="227" t="s">
        <v>1</v>
      </c>
      <c r="N490" s="228" t="s">
        <v>42</v>
      </c>
      <c r="O490" s="93"/>
      <c r="P490" s="229">
        <f>O490*H490</f>
        <v>0</v>
      </c>
      <c r="Q490" s="229">
        <v>4.0000000000000003E-05</v>
      </c>
      <c r="R490" s="229">
        <f>Q490*H490</f>
        <v>0.0045504000000000005</v>
      </c>
      <c r="S490" s="229">
        <v>0</v>
      </c>
      <c r="T490" s="230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31" t="s">
        <v>166</v>
      </c>
      <c r="AT490" s="231" t="s">
        <v>161</v>
      </c>
      <c r="AU490" s="231" t="s">
        <v>157</v>
      </c>
      <c r="AY490" s="19" t="s">
        <v>156</v>
      </c>
      <c r="BE490" s="232">
        <f>IF(N490="základní",J490,0)</f>
        <v>0</v>
      </c>
      <c r="BF490" s="232">
        <f>IF(N490="snížená",J490,0)</f>
        <v>0</v>
      </c>
      <c r="BG490" s="232">
        <f>IF(N490="zákl. přenesená",J490,0)</f>
        <v>0</v>
      </c>
      <c r="BH490" s="232">
        <f>IF(N490="sníž. přenesená",J490,0)</f>
        <v>0</v>
      </c>
      <c r="BI490" s="232">
        <f>IF(N490="nulová",J490,0)</f>
        <v>0</v>
      </c>
      <c r="BJ490" s="19" t="s">
        <v>85</v>
      </c>
      <c r="BK490" s="232">
        <f>ROUND(I490*H490,2)</f>
        <v>0</v>
      </c>
      <c r="BL490" s="19" t="s">
        <v>166</v>
      </c>
      <c r="BM490" s="231" t="s">
        <v>531</v>
      </c>
    </row>
    <row r="491" s="2" customFormat="1">
      <c r="A491" s="40"/>
      <c r="B491" s="41"/>
      <c r="C491" s="42"/>
      <c r="D491" s="233" t="s">
        <v>168</v>
      </c>
      <c r="E491" s="42"/>
      <c r="F491" s="234" t="s">
        <v>532</v>
      </c>
      <c r="G491" s="42"/>
      <c r="H491" s="42"/>
      <c r="I491" s="235"/>
      <c r="J491" s="42"/>
      <c r="K491" s="42"/>
      <c r="L491" s="46"/>
      <c r="M491" s="236"/>
      <c r="N491" s="237"/>
      <c r="O491" s="93"/>
      <c r="P491" s="93"/>
      <c r="Q491" s="93"/>
      <c r="R491" s="93"/>
      <c r="S491" s="93"/>
      <c r="T491" s="94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168</v>
      </c>
      <c r="AU491" s="19" t="s">
        <v>157</v>
      </c>
    </row>
    <row r="492" s="15" customFormat="1">
      <c r="A492" s="15"/>
      <c r="B492" s="260"/>
      <c r="C492" s="261"/>
      <c r="D492" s="233" t="s">
        <v>170</v>
      </c>
      <c r="E492" s="262" t="s">
        <v>1</v>
      </c>
      <c r="F492" s="263" t="s">
        <v>523</v>
      </c>
      <c r="G492" s="261"/>
      <c r="H492" s="262" t="s">
        <v>1</v>
      </c>
      <c r="I492" s="264"/>
      <c r="J492" s="261"/>
      <c r="K492" s="261"/>
      <c r="L492" s="265"/>
      <c r="M492" s="266"/>
      <c r="N492" s="267"/>
      <c r="O492" s="267"/>
      <c r="P492" s="267"/>
      <c r="Q492" s="267"/>
      <c r="R492" s="267"/>
      <c r="S492" s="267"/>
      <c r="T492" s="268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69" t="s">
        <v>170</v>
      </c>
      <c r="AU492" s="269" t="s">
        <v>157</v>
      </c>
      <c r="AV492" s="15" t="s">
        <v>85</v>
      </c>
      <c r="AW492" s="15" t="s">
        <v>35</v>
      </c>
      <c r="AX492" s="15" t="s">
        <v>77</v>
      </c>
      <c r="AY492" s="269" t="s">
        <v>156</v>
      </c>
    </row>
    <row r="493" s="15" customFormat="1">
      <c r="A493" s="15"/>
      <c r="B493" s="260"/>
      <c r="C493" s="261"/>
      <c r="D493" s="233" t="s">
        <v>170</v>
      </c>
      <c r="E493" s="262" t="s">
        <v>1</v>
      </c>
      <c r="F493" s="263" t="s">
        <v>343</v>
      </c>
      <c r="G493" s="261"/>
      <c r="H493" s="262" t="s">
        <v>1</v>
      </c>
      <c r="I493" s="264"/>
      <c r="J493" s="261"/>
      <c r="K493" s="261"/>
      <c r="L493" s="265"/>
      <c r="M493" s="266"/>
      <c r="N493" s="267"/>
      <c r="O493" s="267"/>
      <c r="P493" s="267"/>
      <c r="Q493" s="267"/>
      <c r="R493" s="267"/>
      <c r="S493" s="267"/>
      <c r="T493" s="268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69" t="s">
        <v>170</v>
      </c>
      <c r="AU493" s="269" t="s">
        <v>157</v>
      </c>
      <c r="AV493" s="15" t="s">
        <v>85</v>
      </c>
      <c r="AW493" s="15" t="s">
        <v>35</v>
      </c>
      <c r="AX493" s="15" t="s">
        <v>77</v>
      </c>
      <c r="AY493" s="269" t="s">
        <v>156</v>
      </c>
    </row>
    <row r="494" s="13" customFormat="1">
      <c r="A494" s="13"/>
      <c r="B494" s="238"/>
      <c r="C494" s="239"/>
      <c r="D494" s="233" t="s">
        <v>170</v>
      </c>
      <c r="E494" s="240" t="s">
        <v>1</v>
      </c>
      <c r="F494" s="241" t="s">
        <v>524</v>
      </c>
      <c r="G494" s="239"/>
      <c r="H494" s="242">
        <v>5.6299999999999999</v>
      </c>
      <c r="I494" s="243"/>
      <c r="J494" s="239"/>
      <c r="K494" s="239"/>
      <c r="L494" s="244"/>
      <c r="M494" s="245"/>
      <c r="N494" s="246"/>
      <c r="O494" s="246"/>
      <c r="P494" s="246"/>
      <c r="Q494" s="246"/>
      <c r="R494" s="246"/>
      <c r="S494" s="246"/>
      <c r="T494" s="247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8" t="s">
        <v>170</v>
      </c>
      <c r="AU494" s="248" t="s">
        <v>157</v>
      </c>
      <c r="AV494" s="13" t="s">
        <v>87</v>
      </c>
      <c r="AW494" s="13" t="s">
        <v>35</v>
      </c>
      <c r="AX494" s="13" t="s">
        <v>77</v>
      </c>
      <c r="AY494" s="248" t="s">
        <v>156</v>
      </c>
    </row>
    <row r="495" s="13" customFormat="1">
      <c r="A495" s="13"/>
      <c r="B495" s="238"/>
      <c r="C495" s="239"/>
      <c r="D495" s="233" t="s">
        <v>170</v>
      </c>
      <c r="E495" s="240" t="s">
        <v>1</v>
      </c>
      <c r="F495" s="241" t="s">
        <v>402</v>
      </c>
      <c r="G495" s="239"/>
      <c r="H495" s="242">
        <v>12.5</v>
      </c>
      <c r="I495" s="243"/>
      <c r="J495" s="239"/>
      <c r="K495" s="239"/>
      <c r="L495" s="244"/>
      <c r="M495" s="245"/>
      <c r="N495" s="246"/>
      <c r="O495" s="246"/>
      <c r="P495" s="246"/>
      <c r="Q495" s="246"/>
      <c r="R495" s="246"/>
      <c r="S495" s="246"/>
      <c r="T495" s="247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8" t="s">
        <v>170</v>
      </c>
      <c r="AU495" s="248" t="s">
        <v>157</v>
      </c>
      <c r="AV495" s="13" t="s">
        <v>87</v>
      </c>
      <c r="AW495" s="13" t="s">
        <v>35</v>
      </c>
      <c r="AX495" s="13" t="s">
        <v>77</v>
      </c>
      <c r="AY495" s="248" t="s">
        <v>156</v>
      </c>
    </row>
    <row r="496" s="13" customFormat="1">
      <c r="A496" s="13"/>
      <c r="B496" s="238"/>
      <c r="C496" s="239"/>
      <c r="D496" s="233" t="s">
        <v>170</v>
      </c>
      <c r="E496" s="240" t="s">
        <v>1</v>
      </c>
      <c r="F496" s="241" t="s">
        <v>403</v>
      </c>
      <c r="G496" s="239"/>
      <c r="H496" s="242">
        <v>4.7599999999999998</v>
      </c>
      <c r="I496" s="243"/>
      <c r="J496" s="239"/>
      <c r="K496" s="239"/>
      <c r="L496" s="244"/>
      <c r="M496" s="245"/>
      <c r="N496" s="246"/>
      <c r="O496" s="246"/>
      <c r="P496" s="246"/>
      <c r="Q496" s="246"/>
      <c r="R496" s="246"/>
      <c r="S496" s="246"/>
      <c r="T496" s="247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8" t="s">
        <v>170</v>
      </c>
      <c r="AU496" s="248" t="s">
        <v>157</v>
      </c>
      <c r="AV496" s="13" t="s">
        <v>87</v>
      </c>
      <c r="AW496" s="13" t="s">
        <v>35</v>
      </c>
      <c r="AX496" s="13" t="s">
        <v>77</v>
      </c>
      <c r="AY496" s="248" t="s">
        <v>156</v>
      </c>
    </row>
    <row r="497" s="13" customFormat="1">
      <c r="A497" s="13"/>
      <c r="B497" s="238"/>
      <c r="C497" s="239"/>
      <c r="D497" s="233" t="s">
        <v>170</v>
      </c>
      <c r="E497" s="240" t="s">
        <v>1</v>
      </c>
      <c r="F497" s="241" t="s">
        <v>404</v>
      </c>
      <c r="G497" s="239"/>
      <c r="H497" s="242">
        <v>4.6399999999999997</v>
      </c>
      <c r="I497" s="243"/>
      <c r="J497" s="239"/>
      <c r="K497" s="239"/>
      <c r="L497" s="244"/>
      <c r="M497" s="245"/>
      <c r="N497" s="246"/>
      <c r="O497" s="246"/>
      <c r="P497" s="246"/>
      <c r="Q497" s="246"/>
      <c r="R497" s="246"/>
      <c r="S497" s="246"/>
      <c r="T497" s="247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8" t="s">
        <v>170</v>
      </c>
      <c r="AU497" s="248" t="s">
        <v>157</v>
      </c>
      <c r="AV497" s="13" t="s">
        <v>87</v>
      </c>
      <c r="AW497" s="13" t="s">
        <v>35</v>
      </c>
      <c r="AX497" s="13" t="s">
        <v>77</v>
      </c>
      <c r="AY497" s="248" t="s">
        <v>156</v>
      </c>
    </row>
    <row r="498" s="13" customFormat="1">
      <c r="A498" s="13"/>
      <c r="B498" s="238"/>
      <c r="C498" s="239"/>
      <c r="D498" s="233" t="s">
        <v>170</v>
      </c>
      <c r="E498" s="240" t="s">
        <v>1</v>
      </c>
      <c r="F498" s="241" t="s">
        <v>405</v>
      </c>
      <c r="G498" s="239"/>
      <c r="H498" s="242">
        <v>10.390000000000001</v>
      </c>
      <c r="I498" s="243"/>
      <c r="J498" s="239"/>
      <c r="K498" s="239"/>
      <c r="L498" s="244"/>
      <c r="M498" s="245"/>
      <c r="N498" s="246"/>
      <c r="O498" s="246"/>
      <c r="P498" s="246"/>
      <c r="Q498" s="246"/>
      <c r="R498" s="246"/>
      <c r="S498" s="246"/>
      <c r="T498" s="247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8" t="s">
        <v>170</v>
      </c>
      <c r="AU498" s="248" t="s">
        <v>157</v>
      </c>
      <c r="AV498" s="13" t="s">
        <v>87</v>
      </c>
      <c r="AW498" s="13" t="s">
        <v>35</v>
      </c>
      <c r="AX498" s="13" t="s">
        <v>77</v>
      </c>
      <c r="AY498" s="248" t="s">
        <v>156</v>
      </c>
    </row>
    <row r="499" s="14" customFormat="1">
      <c r="A499" s="14"/>
      <c r="B499" s="249"/>
      <c r="C499" s="250"/>
      <c r="D499" s="233" t="s">
        <v>170</v>
      </c>
      <c r="E499" s="251" t="s">
        <v>1</v>
      </c>
      <c r="F499" s="252" t="s">
        <v>174</v>
      </c>
      <c r="G499" s="250"/>
      <c r="H499" s="253">
        <v>37.920000000000002</v>
      </c>
      <c r="I499" s="254"/>
      <c r="J499" s="250"/>
      <c r="K499" s="250"/>
      <c r="L499" s="255"/>
      <c r="M499" s="256"/>
      <c r="N499" s="257"/>
      <c r="O499" s="257"/>
      <c r="P499" s="257"/>
      <c r="Q499" s="257"/>
      <c r="R499" s="257"/>
      <c r="S499" s="257"/>
      <c r="T499" s="258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9" t="s">
        <v>170</v>
      </c>
      <c r="AU499" s="259" t="s">
        <v>157</v>
      </c>
      <c r="AV499" s="14" t="s">
        <v>166</v>
      </c>
      <c r="AW499" s="14" t="s">
        <v>35</v>
      </c>
      <c r="AX499" s="14" t="s">
        <v>85</v>
      </c>
      <c r="AY499" s="259" t="s">
        <v>156</v>
      </c>
    </row>
    <row r="500" s="13" customFormat="1">
      <c r="A500" s="13"/>
      <c r="B500" s="238"/>
      <c r="C500" s="239"/>
      <c r="D500" s="233" t="s">
        <v>170</v>
      </c>
      <c r="E500" s="239"/>
      <c r="F500" s="241" t="s">
        <v>533</v>
      </c>
      <c r="G500" s="239"/>
      <c r="H500" s="242">
        <v>113.76000000000001</v>
      </c>
      <c r="I500" s="243"/>
      <c r="J500" s="239"/>
      <c r="K500" s="239"/>
      <c r="L500" s="244"/>
      <c r="M500" s="245"/>
      <c r="N500" s="246"/>
      <c r="O500" s="246"/>
      <c r="P500" s="246"/>
      <c r="Q500" s="246"/>
      <c r="R500" s="246"/>
      <c r="S500" s="246"/>
      <c r="T500" s="247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8" t="s">
        <v>170</v>
      </c>
      <c r="AU500" s="248" t="s">
        <v>157</v>
      </c>
      <c r="AV500" s="13" t="s">
        <v>87</v>
      </c>
      <c r="AW500" s="13" t="s">
        <v>4</v>
      </c>
      <c r="AX500" s="13" t="s">
        <v>85</v>
      </c>
      <c r="AY500" s="248" t="s">
        <v>156</v>
      </c>
    </row>
    <row r="501" s="12" customFormat="1" ht="20.88" customHeight="1">
      <c r="A501" s="12"/>
      <c r="B501" s="204"/>
      <c r="C501" s="205"/>
      <c r="D501" s="206" t="s">
        <v>76</v>
      </c>
      <c r="E501" s="218" t="s">
        <v>534</v>
      </c>
      <c r="F501" s="218" t="s">
        <v>535</v>
      </c>
      <c r="G501" s="205"/>
      <c r="H501" s="205"/>
      <c r="I501" s="208"/>
      <c r="J501" s="219">
        <f>BK501</f>
        <v>0</v>
      </c>
      <c r="K501" s="205"/>
      <c r="L501" s="210"/>
      <c r="M501" s="211"/>
      <c r="N501" s="212"/>
      <c r="O501" s="212"/>
      <c r="P501" s="213">
        <f>SUM(P502:P592)</f>
        <v>0</v>
      </c>
      <c r="Q501" s="212"/>
      <c r="R501" s="213">
        <f>SUM(R502:R592)</f>
        <v>0</v>
      </c>
      <c r="S501" s="212"/>
      <c r="T501" s="214">
        <f>SUM(T502:T592)</f>
        <v>89.387313000000006</v>
      </c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R501" s="215" t="s">
        <v>85</v>
      </c>
      <c r="AT501" s="216" t="s">
        <v>76</v>
      </c>
      <c r="AU501" s="216" t="s">
        <v>87</v>
      </c>
      <c r="AY501" s="215" t="s">
        <v>156</v>
      </c>
      <c r="BK501" s="217">
        <f>SUM(BK502:BK592)</f>
        <v>0</v>
      </c>
    </row>
    <row r="502" s="2" customFormat="1" ht="21.75" customHeight="1">
      <c r="A502" s="40"/>
      <c r="B502" s="41"/>
      <c r="C502" s="220" t="s">
        <v>536</v>
      </c>
      <c r="D502" s="220" t="s">
        <v>161</v>
      </c>
      <c r="E502" s="221" t="s">
        <v>537</v>
      </c>
      <c r="F502" s="222" t="s">
        <v>538</v>
      </c>
      <c r="G502" s="223" t="s">
        <v>177</v>
      </c>
      <c r="H502" s="224">
        <v>185.154</v>
      </c>
      <c r="I502" s="225"/>
      <c r="J502" s="226">
        <f>ROUND(I502*H502,2)</f>
        <v>0</v>
      </c>
      <c r="K502" s="222" t="s">
        <v>165</v>
      </c>
      <c r="L502" s="46"/>
      <c r="M502" s="227" t="s">
        <v>1</v>
      </c>
      <c r="N502" s="228" t="s">
        <v>42</v>
      </c>
      <c r="O502" s="93"/>
      <c r="P502" s="229">
        <f>O502*H502</f>
        <v>0</v>
      </c>
      <c r="Q502" s="229">
        <v>0</v>
      </c>
      <c r="R502" s="229">
        <f>Q502*H502</f>
        <v>0</v>
      </c>
      <c r="S502" s="229">
        <v>0.18099999999999999</v>
      </c>
      <c r="T502" s="230">
        <f>S502*H502</f>
        <v>33.512873999999996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31" t="s">
        <v>273</v>
      </c>
      <c r="AT502" s="231" t="s">
        <v>161</v>
      </c>
      <c r="AU502" s="231" t="s">
        <v>157</v>
      </c>
      <c r="AY502" s="19" t="s">
        <v>156</v>
      </c>
      <c r="BE502" s="232">
        <f>IF(N502="základní",J502,0)</f>
        <v>0</v>
      </c>
      <c r="BF502" s="232">
        <f>IF(N502="snížená",J502,0)</f>
        <v>0</v>
      </c>
      <c r="BG502" s="232">
        <f>IF(N502="zákl. přenesená",J502,0)</f>
        <v>0</v>
      </c>
      <c r="BH502" s="232">
        <f>IF(N502="sníž. přenesená",J502,0)</f>
        <v>0</v>
      </c>
      <c r="BI502" s="232">
        <f>IF(N502="nulová",J502,0)</f>
        <v>0</v>
      </c>
      <c r="BJ502" s="19" t="s">
        <v>85</v>
      </c>
      <c r="BK502" s="232">
        <f>ROUND(I502*H502,2)</f>
        <v>0</v>
      </c>
      <c r="BL502" s="19" t="s">
        <v>273</v>
      </c>
      <c r="BM502" s="231" t="s">
        <v>539</v>
      </c>
    </row>
    <row r="503" s="2" customFormat="1">
      <c r="A503" s="40"/>
      <c r="B503" s="41"/>
      <c r="C503" s="42"/>
      <c r="D503" s="233" t="s">
        <v>168</v>
      </c>
      <c r="E503" s="42"/>
      <c r="F503" s="234" t="s">
        <v>540</v>
      </c>
      <c r="G503" s="42"/>
      <c r="H503" s="42"/>
      <c r="I503" s="235"/>
      <c r="J503" s="42"/>
      <c r="K503" s="42"/>
      <c r="L503" s="46"/>
      <c r="M503" s="236"/>
      <c r="N503" s="237"/>
      <c r="O503" s="93"/>
      <c r="P503" s="93"/>
      <c r="Q503" s="93"/>
      <c r="R503" s="93"/>
      <c r="S503" s="93"/>
      <c r="T503" s="94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T503" s="19" t="s">
        <v>168</v>
      </c>
      <c r="AU503" s="19" t="s">
        <v>157</v>
      </c>
    </row>
    <row r="504" s="13" customFormat="1">
      <c r="A504" s="13"/>
      <c r="B504" s="238"/>
      <c r="C504" s="239"/>
      <c r="D504" s="233" t="s">
        <v>170</v>
      </c>
      <c r="E504" s="240" t="s">
        <v>1</v>
      </c>
      <c r="F504" s="241" t="s">
        <v>541</v>
      </c>
      <c r="G504" s="239"/>
      <c r="H504" s="242">
        <v>63.051000000000002</v>
      </c>
      <c r="I504" s="243"/>
      <c r="J504" s="239"/>
      <c r="K504" s="239"/>
      <c r="L504" s="244"/>
      <c r="M504" s="245"/>
      <c r="N504" s="246"/>
      <c r="O504" s="246"/>
      <c r="P504" s="246"/>
      <c r="Q504" s="246"/>
      <c r="R504" s="246"/>
      <c r="S504" s="246"/>
      <c r="T504" s="247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8" t="s">
        <v>170</v>
      </c>
      <c r="AU504" s="248" t="s">
        <v>157</v>
      </c>
      <c r="AV504" s="13" t="s">
        <v>87</v>
      </c>
      <c r="AW504" s="13" t="s">
        <v>35</v>
      </c>
      <c r="AX504" s="13" t="s">
        <v>77</v>
      </c>
      <c r="AY504" s="248" t="s">
        <v>156</v>
      </c>
    </row>
    <row r="505" s="13" customFormat="1">
      <c r="A505" s="13"/>
      <c r="B505" s="238"/>
      <c r="C505" s="239"/>
      <c r="D505" s="233" t="s">
        <v>170</v>
      </c>
      <c r="E505" s="240" t="s">
        <v>1</v>
      </c>
      <c r="F505" s="241" t="s">
        <v>542</v>
      </c>
      <c r="G505" s="239"/>
      <c r="H505" s="242">
        <v>58.343000000000004</v>
      </c>
      <c r="I505" s="243"/>
      <c r="J505" s="239"/>
      <c r="K505" s="239"/>
      <c r="L505" s="244"/>
      <c r="M505" s="245"/>
      <c r="N505" s="246"/>
      <c r="O505" s="246"/>
      <c r="P505" s="246"/>
      <c r="Q505" s="246"/>
      <c r="R505" s="246"/>
      <c r="S505" s="246"/>
      <c r="T505" s="247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8" t="s">
        <v>170</v>
      </c>
      <c r="AU505" s="248" t="s">
        <v>157</v>
      </c>
      <c r="AV505" s="13" t="s">
        <v>87</v>
      </c>
      <c r="AW505" s="13" t="s">
        <v>35</v>
      </c>
      <c r="AX505" s="13" t="s">
        <v>77</v>
      </c>
      <c r="AY505" s="248" t="s">
        <v>156</v>
      </c>
    </row>
    <row r="506" s="13" customFormat="1">
      <c r="A506" s="13"/>
      <c r="B506" s="238"/>
      <c r="C506" s="239"/>
      <c r="D506" s="233" t="s">
        <v>170</v>
      </c>
      <c r="E506" s="240" t="s">
        <v>1</v>
      </c>
      <c r="F506" s="241" t="s">
        <v>543</v>
      </c>
      <c r="G506" s="239"/>
      <c r="H506" s="242">
        <v>63.759500000000003</v>
      </c>
      <c r="I506" s="243"/>
      <c r="J506" s="239"/>
      <c r="K506" s="239"/>
      <c r="L506" s="244"/>
      <c r="M506" s="245"/>
      <c r="N506" s="246"/>
      <c r="O506" s="246"/>
      <c r="P506" s="246"/>
      <c r="Q506" s="246"/>
      <c r="R506" s="246"/>
      <c r="S506" s="246"/>
      <c r="T506" s="247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8" t="s">
        <v>170</v>
      </c>
      <c r="AU506" s="248" t="s">
        <v>157</v>
      </c>
      <c r="AV506" s="13" t="s">
        <v>87</v>
      </c>
      <c r="AW506" s="13" t="s">
        <v>35</v>
      </c>
      <c r="AX506" s="13" t="s">
        <v>77</v>
      </c>
      <c r="AY506" s="248" t="s">
        <v>156</v>
      </c>
    </row>
    <row r="507" s="14" customFormat="1">
      <c r="A507" s="14"/>
      <c r="B507" s="249"/>
      <c r="C507" s="250"/>
      <c r="D507" s="233" t="s">
        <v>170</v>
      </c>
      <c r="E507" s="251" t="s">
        <v>1</v>
      </c>
      <c r="F507" s="252" t="s">
        <v>174</v>
      </c>
      <c r="G507" s="250"/>
      <c r="H507" s="253">
        <v>185.15350000000001</v>
      </c>
      <c r="I507" s="254"/>
      <c r="J507" s="250"/>
      <c r="K507" s="250"/>
      <c r="L507" s="255"/>
      <c r="M507" s="256"/>
      <c r="N507" s="257"/>
      <c r="O507" s="257"/>
      <c r="P507" s="257"/>
      <c r="Q507" s="257"/>
      <c r="R507" s="257"/>
      <c r="S507" s="257"/>
      <c r="T507" s="258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9" t="s">
        <v>170</v>
      </c>
      <c r="AU507" s="259" t="s">
        <v>157</v>
      </c>
      <c r="AV507" s="14" t="s">
        <v>166</v>
      </c>
      <c r="AW507" s="14" t="s">
        <v>35</v>
      </c>
      <c r="AX507" s="14" t="s">
        <v>85</v>
      </c>
      <c r="AY507" s="259" t="s">
        <v>156</v>
      </c>
    </row>
    <row r="508" s="2" customFormat="1" ht="21.75" customHeight="1">
      <c r="A508" s="40"/>
      <c r="B508" s="41"/>
      <c r="C508" s="220" t="s">
        <v>544</v>
      </c>
      <c r="D508" s="220" t="s">
        <v>161</v>
      </c>
      <c r="E508" s="221" t="s">
        <v>545</v>
      </c>
      <c r="F508" s="222" t="s">
        <v>546</v>
      </c>
      <c r="G508" s="223" t="s">
        <v>177</v>
      </c>
      <c r="H508" s="224">
        <v>124.09699999999999</v>
      </c>
      <c r="I508" s="225"/>
      <c r="J508" s="226">
        <f>ROUND(I508*H508,2)</f>
        <v>0</v>
      </c>
      <c r="K508" s="222" t="s">
        <v>382</v>
      </c>
      <c r="L508" s="46"/>
      <c r="M508" s="227" t="s">
        <v>1</v>
      </c>
      <c r="N508" s="228" t="s">
        <v>42</v>
      </c>
      <c r="O508" s="93"/>
      <c r="P508" s="229">
        <f>O508*H508</f>
        <v>0</v>
      </c>
      <c r="Q508" s="229">
        <v>0</v>
      </c>
      <c r="R508" s="229">
        <f>Q508*H508</f>
        <v>0</v>
      </c>
      <c r="S508" s="229">
        <v>0.11700000000000001</v>
      </c>
      <c r="T508" s="230">
        <f>S508*H508</f>
        <v>14.519349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31" t="s">
        <v>166</v>
      </c>
      <c r="AT508" s="231" t="s">
        <v>161</v>
      </c>
      <c r="AU508" s="231" t="s">
        <v>157</v>
      </c>
      <c r="AY508" s="19" t="s">
        <v>156</v>
      </c>
      <c r="BE508" s="232">
        <f>IF(N508="základní",J508,0)</f>
        <v>0</v>
      </c>
      <c r="BF508" s="232">
        <f>IF(N508="snížená",J508,0)</f>
        <v>0</v>
      </c>
      <c r="BG508" s="232">
        <f>IF(N508="zákl. přenesená",J508,0)</f>
        <v>0</v>
      </c>
      <c r="BH508" s="232">
        <f>IF(N508="sníž. přenesená",J508,0)</f>
        <v>0</v>
      </c>
      <c r="BI508" s="232">
        <f>IF(N508="nulová",J508,0)</f>
        <v>0</v>
      </c>
      <c r="BJ508" s="19" t="s">
        <v>85</v>
      </c>
      <c r="BK508" s="232">
        <f>ROUND(I508*H508,2)</f>
        <v>0</v>
      </c>
      <c r="BL508" s="19" t="s">
        <v>166</v>
      </c>
      <c r="BM508" s="231" t="s">
        <v>547</v>
      </c>
    </row>
    <row r="509" s="2" customFormat="1">
      <c r="A509" s="40"/>
      <c r="B509" s="41"/>
      <c r="C509" s="42"/>
      <c r="D509" s="233" t="s">
        <v>168</v>
      </c>
      <c r="E509" s="42"/>
      <c r="F509" s="234" t="s">
        <v>548</v>
      </c>
      <c r="G509" s="42"/>
      <c r="H509" s="42"/>
      <c r="I509" s="235"/>
      <c r="J509" s="42"/>
      <c r="K509" s="42"/>
      <c r="L509" s="46"/>
      <c r="M509" s="236"/>
      <c r="N509" s="237"/>
      <c r="O509" s="93"/>
      <c r="P509" s="93"/>
      <c r="Q509" s="93"/>
      <c r="R509" s="93"/>
      <c r="S509" s="93"/>
      <c r="T509" s="94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T509" s="19" t="s">
        <v>168</v>
      </c>
      <c r="AU509" s="19" t="s">
        <v>157</v>
      </c>
    </row>
    <row r="510" s="13" customFormat="1">
      <c r="A510" s="13"/>
      <c r="B510" s="238"/>
      <c r="C510" s="239"/>
      <c r="D510" s="233" t="s">
        <v>170</v>
      </c>
      <c r="E510" s="240" t="s">
        <v>1</v>
      </c>
      <c r="F510" s="241" t="s">
        <v>549</v>
      </c>
      <c r="G510" s="239"/>
      <c r="H510" s="242">
        <v>41.365499999999997</v>
      </c>
      <c r="I510" s="243"/>
      <c r="J510" s="239"/>
      <c r="K510" s="239"/>
      <c r="L510" s="244"/>
      <c r="M510" s="245"/>
      <c r="N510" s="246"/>
      <c r="O510" s="246"/>
      <c r="P510" s="246"/>
      <c r="Q510" s="246"/>
      <c r="R510" s="246"/>
      <c r="S510" s="246"/>
      <c r="T510" s="247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8" t="s">
        <v>170</v>
      </c>
      <c r="AU510" s="248" t="s">
        <v>157</v>
      </c>
      <c r="AV510" s="13" t="s">
        <v>87</v>
      </c>
      <c r="AW510" s="13" t="s">
        <v>35</v>
      </c>
      <c r="AX510" s="13" t="s">
        <v>77</v>
      </c>
      <c r="AY510" s="248" t="s">
        <v>156</v>
      </c>
    </row>
    <row r="511" s="13" customFormat="1">
      <c r="A511" s="13"/>
      <c r="B511" s="238"/>
      <c r="C511" s="239"/>
      <c r="D511" s="233" t="s">
        <v>170</v>
      </c>
      <c r="E511" s="240" t="s">
        <v>1</v>
      </c>
      <c r="F511" s="241" t="s">
        <v>550</v>
      </c>
      <c r="G511" s="239"/>
      <c r="H511" s="242">
        <v>41.365499999999997</v>
      </c>
      <c r="I511" s="243"/>
      <c r="J511" s="239"/>
      <c r="K511" s="239"/>
      <c r="L511" s="244"/>
      <c r="M511" s="245"/>
      <c r="N511" s="246"/>
      <c r="O511" s="246"/>
      <c r="P511" s="246"/>
      <c r="Q511" s="246"/>
      <c r="R511" s="246"/>
      <c r="S511" s="246"/>
      <c r="T511" s="247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8" t="s">
        <v>170</v>
      </c>
      <c r="AU511" s="248" t="s">
        <v>157</v>
      </c>
      <c r="AV511" s="13" t="s">
        <v>87</v>
      </c>
      <c r="AW511" s="13" t="s">
        <v>35</v>
      </c>
      <c r="AX511" s="13" t="s">
        <v>77</v>
      </c>
      <c r="AY511" s="248" t="s">
        <v>156</v>
      </c>
    </row>
    <row r="512" s="13" customFormat="1">
      <c r="A512" s="13"/>
      <c r="B512" s="238"/>
      <c r="C512" s="239"/>
      <c r="D512" s="233" t="s">
        <v>170</v>
      </c>
      <c r="E512" s="240" t="s">
        <v>1</v>
      </c>
      <c r="F512" s="241" t="s">
        <v>551</v>
      </c>
      <c r="G512" s="239"/>
      <c r="H512" s="242">
        <v>41.365499999999997</v>
      </c>
      <c r="I512" s="243"/>
      <c r="J512" s="239"/>
      <c r="K512" s="239"/>
      <c r="L512" s="244"/>
      <c r="M512" s="245"/>
      <c r="N512" s="246"/>
      <c r="O512" s="246"/>
      <c r="P512" s="246"/>
      <c r="Q512" s="246"/>
      <c r="R512" s="246"/>
      <c r="S512" s="246"/>
      <c r="T512" s="247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8" t="s">
        <v>170</v>
      </c>
      <c r="AU512" s="248" t="s">
        <v>157</v>
      </c>
      <c r="AV512" s="13" t="s">
        <v>87</v>
      </c>
      <c r="AW512" s="13" t="s">
        <v>35</v>
      </c>
      <c r="AX512" s="13" t="s">
        <v>77</v>
      </c>
      <c r="AY512" s="248" t="s">
        <v>156</v>
      </c>
    </row>
    <row r="513" s="14" customFormat="1">
      <c r="A513" s="14"/>
      <c r="B513" s="249"/>
      <c r="C513" s="250"/>
      <c r="D513" s="233" t="s">
        <v>170</v>
      </c>
      <c r="E513" s="251" t="s">
        <v>1</v>
      </c>
      <c r="F513" s="252" t="s">
        <v>174</v>
      </c>
      <c r="G513" s="250"/>
      <c r="H513" s="253">
        <v>124.09650000000001</v>
      </c>
      <c r="I513" s="254"/>
      <c r="J513" s="250"/>
      <c r="K513" s="250"/>
      <c r="L513" s="255"/>
      <c r="M513" s="256"/>
      <c r="N513" s="257"/>
      <c r="O513" s="257"/>
      <c r="P513" s="257"/>
      <c r="Q513" s="257"/>
      <c r="R513" s="257"/>
      <c r="S513" s="257"/>
      <c r="T513" s="258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9" t="s">
        <v>170</v>
      </c>
      <c r="AU513" s="259" t="s">
        <v>157</v>
      </c>
      <c r="AV513" s="14" t="s">
        <v>166</v>
      </c>
      <c r="AW513" s="14" t="s">
        <v>35</v>
      </c>
      <c r="AX513" s="14" t="s">
        <v>85</v>
      </c>
      <c r="AY513" s="259" t="s">
        <v>156</v>
      </c>
    </row>
    <row r="514" s="2" customFormat="1" ht="24.15" customHeight="1">
      <c r="A514" s="40"/>
      <c r="B514" s="41"/>
      <c r="C514" s="220" t="s">
        <v>552</v>
      </c>
      <c r="D514" s="220" t="s">
        <v>161</v>
      </c>
      <c r="E514" s="221" t="s">
        <v>553</v>
      </c>
      <c r="F514" s="222" t="s">
        <v>554</v>
      </c>
      <c r="G514" s="223" t="s">
        <v>452</v>
      </c>
      <c r="H514" s="224">
        <v>1.296</v>
      </c>
      <c r="I514" s="225"/>
      <c r="J514" s="226">
        <f>ROUND(I514*H514,2)</f>
        <v>0</v>
      </c>
      <c r="K514" s="222" t="s">
        <v>165</v>
      </c>
      <c r="L514" s="46"/>
      <c r="M514" s="227" t="s">
        <v>1</v>
      </c>
      <c r="N514" s="228" t="s">
        <v>42</v>
      </c>
      <c r="O514" s="93"/>
      <c r="P514" s="229">
        <f>O514*H514</f>
        <v>0</v>
      </c>
      <c r="Q514" s="229">
        <v>0</v>
      </c>
      <c r="R514" s="229">
        <f>Q514*H514</f>
        <v>0</v>
      </c>
      <c r="S514" s="229">
        <v>2.2000000000000002</v>
      </c>
      <c r="T514" s="230">
        <f>S514*H514</f>
        <v>2.8512000000000004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31" t="s">
        <v>166</v>
      </c>
      <c r="AT514" s="231" t="s">
        <v>161</v>
      </c>
      <c r="AU514" s="231" t="s">
        <v>157</v>
      </c>
      <c r="AY514" s="19" t="s">
        <v>156</v>
      </c>
      <c r="BE514" s="232">
        <f>IF(N514="základní",J514,0)</f>
        <v>0</v>
      </c>
      <c r="BF514" s="232">
        <f>IF(N514="snížená",J514,0)</f>
        <v>0</v>
      </c>
      <c r="BG514" s="232">
        <f>IF(N514="zákl. přenesená",J514,0)</f>
        <v>0</v>
      </c>
      <c r="BH514" s="232">
        <f>IF(N514="sníž. přenesená",J514,0)</f>
        <v>0</v>
      </c>
      <c r="BI514" s="232">
        <f>IF(N514="nulová",J514,0)</f>
        <v>0</v>
      </c>
      <c r="BJ514" s="19" t="s">
        <v>85</v>
      </c>
      <c r="BK514" s="232">
        <f>ROUND(I514*H514,2)</f>
        <v>0</v>
      </c>
      <c r="BL514" s="19" t="s">
        <v>166</v>
      </c>
      <c r="BM514" s="231" t="s">
        <v>555</v>
      </c>
    </row>
    <row r="515" s="2" customFormat="1">
      <c r="A515" s="40"/>
      <c r="B515" s="41"/>
      <c r="C515" s="42"/>
      <c r="D515" s="233" t="s">
        <v>168</v>
      </c>
      <c r="E515" s="42"/>
      <c r="F515" s="234" t="s">
        <v>556</v>
      </c>
      <c r="G515" s="42"/>
      <c r="H515" s="42"/>
      <c r="I515" s="235"/>
      <c r="J515" s="42"/>
      <c r="K515" s="42"/>
      <c r="L515" s="46"/>
      <c r="M515" s="236"/>
      <c r="N515" s="237"/>
      <c r="O515" s="93"/>
      <c r="P515" s="93"/>
      <c r="Q515" s="93"/>
      <c r="R515" s="93"/>
      <c r="S515" s="93"/>
      <c r="T515" s="94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T515" s="19" t="s">
        <v>168</v>
      </c>
      <c r="AU515" s="19" t="s">
        <v>157</v>
      </c>
    </row>
    <row r="516" s="15" customFormat="1">
      <c r="A516" s="15"/>
      <c r="B516" s="260"/>
      <c r="C516" s="261"/>
      <c r="D516" s="233" t="s">
        <v>170</v>
      </c>
      <c r="E516" s="262" t="s">
        <v>1</v>
      </c>
      <c r="F516" s="263" t="s">
        <v>489</v>
      </c>
      <c r="G516" s="261"/>
      <c r="H516" s="262" t="s">
        <v>1</v>
      </c>
      <c r="I516" s="264"/>
      <c r="J516" s="261"/>
      <c r="K516" s="261"/>
      <c r="L516" s="265"/>
      <c r="M516" s="266"/>
      <c r="N516" s="267"/>
      <c r="O516" s="267"/>
      <c r="P516" s="267"/>
      <c r="Q516" s="267"/>
      <c r="R516" s="267"/>
      <c r="S516" s="267"/>
      <c r="T516" s="268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69" t="s">
        <v>170</v>
      </c>
      <c r="AU516" s="269" t="s">
        <v>157</v>
      </c>
      <c r="AV516" s="15" t="s">
        <v>85</v>
      </c>
      <c r="AW516" s="15" t="s">
        <v>35</v>
      </c>
      <c r="AX516" s="15" t="s">
        <v>77</v>
      </c>
      <c r="AY516" s="269" t="s">
        <v>156</v>
      </c>
    </row>
    <row r="517" s="13" customFormat="1">
      <c r="A517" s="13"/>
      <c r="B517" s="238"/>
      <c r="C517" s="239"/>
      <c r="D517" s="233" t="s">
        <v>170</v>
      </c>
      <c r="E517" s="240" t="s">
        <v>1</v>
      </c>
      <c r="F517" s="241" t="s">
        <v>557</v>
      </c>
      <c r="G517" s="239"/>
      <c r="H517" s="242">
        <v>1.296</v>
      </c>
      <c r="I517" s="243"/>
      <c r="J517" s="239"/>
      <c r="K517" s="239"/>
      <c r="L517" s="244"/>
      <c r="M517" s="245"/>
      <c r="N517" s="246"/>
      <c r="O517" s="246"/>
      <c r="P517" s="246"/>
      <c r="Q517" s="246"/>
      <c r="R517" s="246"/>
      <c r="S517" s="246"/>
      <c r="T517" s="247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8" t="s">
        <v>170</v>
      </c>
      <c r="AU517" s="248" t="s">
        <v>157</v>
      </c>
      <c r="AV517" s="13" t="s">
        <v>87</v>
      </c>
      <c r="AW517" s="13" t="s">
        <v>35</v>
      </c>
      <c r="AX517" s="13" t="s">
        <v>77</v>
      </c>
      <c r="AY517" s="248" t="s">
        <v>156</v>
      </c>
    </row>
    <row r="518" s="14" customFormat="1">
      <c r="A518" s="14"/>
      <c r="B518" s="249"/>
      <c r="C518" s="250"/>
      <c r="D518" s="233" t="s">
        <v>170</v>
      </c>
      <c r="E518" s="251" t="s">
        <v>1</v>
      </c>
      <c r="F518" s="252" t="s">
        <v>174</v>
      </c>
      <c r="G518" s="250"/>
      <c r="H518" s="253">
        <v>1.296</v>
      </c>
      <c r="I518" s="254"/>
      <c r="J518" s="250"/>
      <c r="K518" s="250"/>
      <c r="L518" s="255"/>
      <c r="M518" s="256"/>
      <c r="N518" s="257"/>
      <c r="O518" s="257"/>
      <c r="P518" s="257"/>
      <c r="Q518" s="257"/>
      <c r="R518" s="257"/>
      <c r="S518" s="257"/>
      <c r="T518" s="258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9" t="s">
        <v>170</v>
      </c>
      <c r="AU518" s="259" t="s">
        <v>157</v>
      </c>
      <c r="AV518" s="14" t="s">
        <v>166</v>
      </c>
      <c r="AW518" s="14" t="s">
        <v>35</v>
      </c>
      <c r="AX518" s="14" t="s">
        <v>85</v>
      </c>
      <c r="AY518" s="259" t="s">
        <v>156</v>
      </c>
    </row>
    <row r="519" s="2" customFormat="1" ht="33" customHeight="1">
      <c r="A519" s="40"/>
      <c r="B519" s="41"/>
      <c r="C519" s="220" t="s">
        <v>558</v>
      </c>
      <c r="D519" s="220" t="s">
        <v>161</v>
      </c>
      <c r="E519" s="221" t="s">
        <v>559</v>
      </c>
      <c r="F519" s="222" t="s">
        <v>560</v>
      </c>
      <c r="G519" s="223" t="s">
        <v>452</v>
      </c>
      <c r="H519" s="224">
        <v>0.46600000000000003</v>
      </c>
      <c r="I519" s="225"/>
      <c r="J519" s="226">
        <f>ROUND(I519*H519,2)</f>
        <v>0</v>
      </c>
      <c r="K519" s="222" t="s">
        <v>165</v>
      </c>
      <c r="L519" s="46"/>
      <c r="M519" s="227" t="s">
        <v>1</v>
      </c>
      <c r="N519" s="228" t="s">
        <v>42</v>
      </c>
      <c r="O519" s="93"/>
      <c r="P519" s="229">
        <f>O519*H519</f>
        <v>0</v>
      </c>
      <c r="Q519" s="229">
        <v>0</v>
      </c>
      <c r="R519" s="229">
        <f>Q519*H519</f>
        <v>0</v>
      </c>
      <c r="S519" s="229">
        <v>2.2000000000000002</v>
      </c>
      <c r="T519" s="230">
        <f>S519*H519</f>
        <v>1.0252000000000001</v>
      </c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R519" s="231" t="s">
        <v>166</v>
      </c>
      <c r="AT519" s="231" t="s">
        <v>161</v>
      </c>
      <c r="AU519" s="231" t="s">
        <v>157</v>
      </c>
      <c r="AY519" s="19" t="s">
        <v>156</v>
      </c>
      <c r="BE519" s="232">
        <f>IF(N519="základní",J519,0)</f>
        <v>0</v>
      </c>
      <c r="BF519" s="232">
        <f>IF(N519="snížená",J519,0)</f>
        <v>0</v>
      </c>
      <c r="BG519" s="232">
        <f>IF(N519="zákl. přenesená",J519,0)</f>
        <v>0</v>
      </c>
      <c r="BH519" s="232">
        <f>IF(N519="sníž. přenesená",J519,0)</f>
        <v>0</v>
      </c>
      <c r="BI519" s="232">
        <f>IF(N519="nulová",J519,0)</f>
        <v>0</v>
      </c>
      <c r="BJ519" s="19" t="s">
        <v>85</v>
      </c>
      <c r="BK519" s="232">
        <f>ROUND(I519*H519,2)</f>
        <v>0</v>
      </c>
      <c r="BL519" s="19" t="s">
        <v>166</v>
      </c>
      <c r="BM519" s="231" t="s">
        <v>561</v>
      </c>
    </row>
    <row r="520" s="2" customFormat="1">
      <c r="A520" s="40"/>
      <c r="B520" s="41"/>
      <c r="C520" s="42"/>
      <c r="D520" s="233" t="s">
        <v>168</v>
      </c>
      <c r="E520" s="42"/>
      <c r="F520" s="234" t="s">
        <v>562</v>
      </c>
      <c r="G520" s="42"/>
      <c r="H520" s="42"/>
      <c r="I520" s="235"/>
      <c r="J520" s="42"/>
      <c r="K520" s="42"/>
      <c r="L520" s="46"/>
      <c r="M520" s="236"/>
      <c r="N520" s="237"/>
      <c r="O520" s="93"/>
      <c r="P520" s="93"/>
      <c r="Q520" s="93"/>
      <c r="R520" s="93"/>
      <c r="S520" s="93"/>
      <c r="T520" s="94"/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T520" s="19" t="s">
        <v>168</v>
      </c>
      <c r="AU520" s="19" t="s">
        <v>157</v>
      </c>
    </row>
    <row r="521" s="15" customFormat="1">
      <c r="A521" s="15"/>
      <c r="B521" s="260"/>
      <c r="C521" s="261"/>
      <c r="D521" s="233" t="s">
        <v>170</v>
      </c>
      <c r="E521" s="262" t="s">
        <v>1</v>
      </c>
      <c r="F521" s="263" t="s">
        <v>563</v>
      </c>
      <c r="G521" s="261"/>
      <c r="H521" s="262" t="s">
        <v>1</v>
      </c>
      <c r="I521" s="264"/>
      <c r="J521" s="261"/>
      <c r="K521" s="261"/>
      <c r="L521" s="265"/>
      <c r="M521" s="266"/>
      <c r="N521" s="267"/>
      <c r="O521" s="267"/>
      <c r="P521" s="267"/>
      <c r="Q521" s="267"/>
      <c r="R521" s="267"/>
      <c r="S521" s="267"/>
      <c r="T521" s="268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69" t="s">
        <v>170</v>
      </c>
      <c r="AU521" s="269" t="s">
        <v>157</v>
      </c>
      <c r="AV521" s="15" t="s">
        <v>85</v>
      </c>
      <c r="AW521" s="15" t="s">
        <v>35</v>
      </c>
      <c r="AX521" s="15" t="s">
        <v>77</v>
      </c>
      <c r="AY521" s="269" t="s">
        <v>156</v>
      </c>
    </row>
    <row r="522" s="13" customFormat="1">
      <c r="A522" s="13"/>
      <c r="B522" s="238"/>
      <c r="C522" s="239"/>
      <c r="D522" s="233" t="s">
        <v>170</v>
      </c>
      <c r="E522" s="240" t="s">
        <v>1</v>
      </c>
      <c r="F522" s="241" t="s">
        <v>519</v>
      </c>
      <c r="G522" s="239"/>
      <c r="H522" s="242">
        <v>2.3300000000000001</v>
      </c>
      <c r="I522" s="243"/>
      <c r="J522" s="239"/>
      <c r="K522" s="239"/>
      <c r="L522" s="244"/>
      <c r="M522" s="245"/>
      <c r="N522" s="246"/>
      <c r="O522" s="246"/>
      <c r="P522" s="246"/>
      <c r="Q522" s="246"/>
      <c r="R522" s="246"/>
      <c r="S522" s="246"/>
      <c r="T522" s="247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8" t="s">
        <v>170</v>
      </c>
      <c r="AU522" s="248" t="s">
        <v>157</v>
      </c>
      <c r="AV522" s="13" t="s">
        <v>87</v>
      </c>
      <c r="AW522" s="13" t="s">
        <v>35</v>
      </c>
      <c r="AX522" s="13" t="s">
        <v>77</v>
      </c>
      <c r="AY522" s="248" t="s">
        <v>156</v>
      </c>
    </row>
    <row r="523" s="14" customFormat="1">
      <c r="A523" s="14"/>
      <c r="B523" s="249"/>
      <c r="C523" s="250"/>
      <c r="D523" s="233" t="s">
        <v>170</v>
      </c>
      <c r="E523" s="251" t="s">
        <v>1</v>
      </c>
      <c r="F523" s="252" t="s">
        <v>174</v>
      </c>
      <c r="G523" s="250"/>
      <c r="H523" s="253">
        <v>2.3300000000000001</v>
      </c>
      <c r="I523" s="254"/>
      <c r="J523" s="250"/>
      <c r="K523" s="250"/>
      <c r="L523" s="255"/>
      <c r="M523" s="256"/>
      <c r="N523" s="257"/>
      <c r="O523" s="257"/>
      <c r="P523" s="257"/>
      <c r="Q523" s="257"/>
      <c r="R523" s="257"/>
      <c r="S523" s="257"/>
      <c r="T523" s="258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9" t="s">
        <v>170</v>
      </c>
      <c r="AU523" s="259" t="s">
        <v>157</v>
      </c>
      <c r="AV523" s="14" t="s">
        <v>166</v>
      </c>
      <c r="AW523" s="14" t="s">
        <v>35</v>
      </c>
      <c r="AX523" s="14" t="s">
        <v>77</v>
      </c>
      <c r="AY523" s="259" t="s">
        <v>156</v>
      </c>
    </row>
    <row r="524" s="13" customFormat="1">
      <c r="A524" s="13"/>
      <c r="B524" s="238"/>
      <c r="C524" s="239"/>
      <c r="D524" s="233" t="s">
        <v>170</v>
      </c>
      <c r="E524" s="240" t="s">
        <v>1</v>
      </c>
      <c r="F524" s="241" t="s">
        <v>564</v>
      </c>
      <c r="G524" s="239"/>
      <c r="H524" s="242">
        <v>4.6600000000000001</v>
      </c>
      <c r="I524" s="243"/>
      <c r="J524" s="239"/>
      <c r="K524" s="239"/>
      <c r="L524" s="244"/>
      <c r="M524" s="245"/>
      <c r="N524" s="246"/>
      <c r="O524" s="246"/>
      <c r="P524" s="246"/>
      <c r="Q524" s="246"/>
      <c r="R524" s="246"/>
      <c r="S524" s="246"/>
      <c r="T524" s="247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8" t="s">
        <v>170</v>
      </c>
      <c r="AU524" s="248" t="s">
        <v>157</v>
      </c>
      <c r="AV524" s="13" t="s">
        <v>87</v>
      </c>
      <c r="AW524" s="13" t="s">
        <v>35</v>
      </c>
      <c r="AX524" s="13" t="s">
        <v>77</v>
      </c>
      <c r="AY524" s="248" t="s">
        <v>156</v>
      </c>
    </row>
    <row r="525" s="14" customFormat="1">
      <c r="A525" s="14"/>
      <c r="B525" s="249"/>
      <c r="C525" s="250"/>
      <c r="D525" s="233" t="s">
        <v>170</v>
      </c>
      <c r="E525" s="251" t="s">
        <v>1</v>
      </c>
      <c r="F525" s="252" t="s">
        <v>174</v>
      </c>
      <c r="G525" s="250"/>
      <c r="H525" s="253">
        <v>4.6600000000000001</v>
      </c>
      <c r="I525" s="254"/>
      <c r="J525" s="250"/>
      <c r="K525" s="250"/>
      <c r="L525" s="255"/>
      <c r="M525" s="256"/>
      <c r="N525" s="257"/>
      <c r="O525" s="257"/>
      <c r="P525" s="257"/>
      <c r="Q525" s="257"/>
      <c r="R525" s="257"/>
      <c r="S525" s="257"/>
      <c r="T525" s="258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9" t="s">
        <v>170</v>
      </c>
      <c r="AU525" s="259" t="s">
        <v>157</v>
      </c>
      <c r="AV525" s="14" t="s">
        <v>166</v>
      </c>
      <c r="AW525" s="14" t="s">
        <v>35</v>
      </c>
      <c r="AX525" s="14" t="s">
        <v>85</v>
      </c>
      <c r="AY525" s="259" t="s">
        <v>156</v>
      </c>
    </row>
    <row r="526" s="13" customFormat="1">
      <c r="A526" s="13"/>
      <c r="B526" s="238"/>
      <c r="C526" s="239"/>
      <c r="D526" s="233" t="s">
        <v>170</v>
      </c>
      <c r="E526" s="239"/>
      <c r="F526" s="241" t="s">
        <v>565</v>
      </c>
      <c r="G526" s="239"/>
      <c r="H526" s="242">
        <v>0.46600000000000003</v>
      </c>
      <c r="I526" s="243"/>
      <c r="J526" s="239"/>
      <c r="K526" s="239"/>
      <c r="L526" s="244"/>
      <c r="M526" s="245"/>
      <c r="N526" s="246"/>
      <c r="O526" s="246"/>
      <c r="P526" s="246"/>
      <c r="Q526" s="246"/>
      <c r="R526" s="246"/>
      <c r="S526" s="246"/>
      <c r="T526" s="247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8" t="s">
        <v>170</v>
      </c>
      <c r="AU526" s="248" t="s">
        <v>157</v>
      </c>
      <c r="AV526" s="13" t="s">
        <v>87</v>
      </c>
      <c r="AW526" s="13" t="s">
        <v>4</v>
      </c>
      <c r="AX526" s="13" t="s">
        <v>85</v>
      </c>
      <c r="AY526" s="248" t="s">
        <v>156</v>
      </c>
    </row>
    <row r="527" s="2" customFormat="1" ht="33" customHeight="1">
      <c r="A527" s="40"/>
      <c r="B527" s="41"/>
      <c r="C527" s="220" t="s">
        <v>566</v>
      </c>
      <c r="D527" s="220" t="s">
        <v>161</v>
      </c>
      <c r="E527" s="221" t="s">
        <v>567</v>
      </c>
      <c r="F527" s="222" t="s">
        <v>568</v>
      </c>
      <c r="G527" s="223" t="s">
        <v>452</v>
      </c>
      <c r="H527" s="224">
        <v>7.5060000000000002</v>
      </c>
      <c r="I527" s="225"/>
      <c r="J527" s="226">
        <f>ROUND(I527*H527,2)</f>
        <v>0</v>
      </c>
      <c r="K527" s="222" t="s">
        <v>165</v>
      </c>
      <c r="L527" s="46"/>
      <c r="M527" s="227" t="s">
        <v>1</v>
      </c>
      <c r="N527" s="228" t="s">
        <v>42</v>
      </c>
      <c r="O527" s="93"/>
      <c r="P527" s="229">
        <f>O527*H527</f>
        <v>0</v>
      </c>
      <c r="Q527" s="229">
        <v>0</v>
      </c>
      <c r="R527" s="229">
        <f>Q527*H527</f>
        <v>0</v>
      </c>
      <c r="S527" s="229">
        <v>2.2000000000000002</v>
      </c>
      <c r="T527" s="230">
        <f>S527*H527</f>
        <v>16.513200000000001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31" t="s">
        <v>166</v>
      </c>
      <c r="AT527" s="231" t="s">
        <v>161</v>
      </c>
      <c r="AU527" s="231" t="s">
        <v>157</v>
      </c>
      <c r="AY527" s="19" t="s">
        <v>156</v>
      </c>
      <c r="BE527" s="232">
        <f>IF(N527="základní",J527,0)</f>
        <v>0</v>
      </c>
      <c r="BF527" s="232">
        <f>IF(N527="snížená",J527,0)</f>
        <v>0</v>
      </c>
      <c r="BG527" s="232">
        <f>IF(N527="zákl. přenesená",J527,0)</f>
        <v>0</v>
      </c>
      <c r="BH527" s="232">
        <f>IF(N527="sníž. přenesená",J527,0)</f>
        <v>0</v>
      </c>
      <c r="BI527" s="232">
        <f>IF(N527="nulová",J527,0)</f>
        <v>0</v>
      </c>
      <c r="BJ527" s="19" t="s">
        <v>85</v>
      </c>
      <c r="BK527" s="232">
        <f>ROUND(I527*H527,2)</f>
        <v>0</v>
      </c>
      <c r="BL527" s="19" t="s">
        <v>166</v>
      </c>
      <c r="BM527" s="231" t="s">
        <v>569</v>
      </c>
    </row>
    <row r="528" s="2" customFormat="1">
      <c r="A528" s="40"/>
      <c r="B528" s="41"/>
      <c r="C528" s="42"/>
      <c r="D528" s="233" t="s">
        <v>168</v>
      </c>
      <c r="E528" s="42"/>
      <c r="F528" s="234" t="s">
        <v>570</v>
      </c>
      <c r="G528" s="42"/>
      <c r="H528" s="42"/>
      <c r="I528" s="235"/>
      <c r="J528" s="42"/>
      <c r="K528" s="42"/>
      <c r="L528" s="46"/>
      <c r="M528" s="236"/>
      <c r="N528" s="237"/>
      <c r="O528" s="93"/>
      <c r="P528" s="93"/>
      <c r="Q528" s="93"/>
      <c r="R528" s="93"/>
      <c r="S528" s="93"/>
      <c r="T528" s="94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T528" s="19" t="s">
        <v>168</v>
      </c>
      <c r="AU528" s="19" t="s">
        <v>157</v>
      </c>
    </row>
    <row r="529" s="15" customFormat="1">
      <c r="A529" s="15"/>
      <c r="B529" s="260"/>
      <c r="C529" s="261"/>
      <c r="D529" s="233" t="s">
        <v>170</v>
      </c>
      <c r="E529" s="262" t="s">
        <v>1</v>
      </c>
      <c r="F529" s="263" t="s">
        <v>563</v>
      </c>
      <c r="G529" s="261"/>
      <c r="H529" s="262" t="s">
        <v>1</v>
      </c>
      <c r="I529" s="264"/>
      <c r="J529" s="261"/>
      <c r="K529" s="261"/>
      <c r="L529" s="265"/>
      <c r="M529" s="266"/>
      <c r="N529" s="267"/>
      <c r="O529" s="267"/>
      <c r="P529" s="267"/>
      <c r="Q529" s="267"/>
      <c r="R529" s="267"/>
      <c r="S529" s="267"/>
      <c r="T529" s="268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69" t="s">
        <v>170</v>
      </c>
      <c r="AU529" s="269" t="s">
        <v>157</v>
      </c>
      <c r="AV529" s="15" t="s">
        <v>85</v>
      </c>
      <c r="AW529" s="15" t="s">
        <v>35</v>
      </c>
      <c r="AX529" s="15" t="s">
        <v>77</v>
      </c>
      <c r="AY529" s="269" t="s">
        <v>156</v>
      </c>
    </row>
    <row r="530" s="13" customFormat="1">
      <c r="A530" s="13"/>
      <c r="B530" s="238"/>
      <c r="C530" s="239"/>
      <c r="D530" s="233" t="s">
        <v>170</v>
      </c>
      <c r="E530" s="240" t="s">
        <v>1</v>
      </c>
      <c r="F530" s="241" t="s">
        <v>517</v>
      </c>
      <c r="G530" s="239"/>
      <c r="H530" s="242">
        <v>8.3800000000000008</v>
      </c>
      <c r="I530" s="243"/>
      <c r="J530" s="239"/>
      <c r="K530" s="239"/>
      <c r="L530" s="244"/>
      <c r="M530" s="245"/>
      <c r="N530" s="246"/>
      <c r="O530" s="246"/>
      <c r="P530" s="246"/>
      <c r="Q530" s="246"/>
      <c r="R530" s="246"/>
      <c r="S530" s="246"/>
      <c r="T530" s="247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8" t="s">
        <v>170</v>
      </c>
      <c r="AU530" s="248" t="s">
        <v>157</v>
      </c>
      <c r="AV530" s="13" t="s">
        <v>87</v>
      </c>
      <c r="AW530" s="13" t="s">
        <v>35</v>
      </c>
      <c r="AX530" s="13" t="s">
        <v>77</v>
      </c>
      <c r="AY530" s="248" t="s">
        <v>156</v>
      </c>
    </row>
    <row r="531" s="13" customFormat="1">
      <c r="A531" s="13"/>
      <c r="B531" s="238"/>
      <c r="C531" s="239"/>
      <c r="D531" s="233" t="s">
        <v>170</v>
      </c>
      <c r="E531" s="240" t="s">
        <v>1</v>
      </c>
      <c r="F531" s="241" t="s">
        <v>518</v>
      </c>
      <c r="G531" s="239"/>
      <c r="H531" s="242">
        <v>12.18</v>
      </c>
      <c r="I531" s="243"/>
      <c r="J531" s="239"/>
      <c r="K531" s="239"/>
      <c r="L531" s="244"/>
      <c r="M531" s="245"/>
      <c r="N531" s="246"/>
      <c r="O531" s="246"/>
      <c r="P531" s="246"/>
      <c r="Q531" s="246"/>
      <c r="R531" s="246"/>
      <c r="S531" s="246"/>
      <c r="T531" s="247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8" t="s">
        <v>170</v>
      </c>
      <c r="AU531" s="248" t="s">
        <v>157</v>
      </c>
      <c r="AV531" s="13" t="s">
        <v>87</v>
      </c>
      <c r="AW531" s="13" t="s">
        <v>35</v>
      </c>
      <c r="AX531" s="13" t="s">
        <v>77</v>
      </c>
      <c r="AY531" s="248" t="s">
        <v>156</v>
      </c>
    </row>
    <row r="532" s="13" customFormat="1">
      <c r="A532" s="13"/>
      <c r="B532" s="238"/>
      <c r="C532" s="239"/>
      <c r="D532" s="233" t="s">
        <v>170</v>
      </c>
      <c r="E532" s="240" t="s">
        <v>1</v>
      </c>
      <c r="F532" s="241" t="s">
        <v>520</v>
      </c>
      <c r="G532" s="239"/>
      <c r="H532" s="242">
        <v>6.6299999999999999</v>
      </c>
      <c r="I532" s="243"/>
      <c r="J532" s="239"/>
      <c r="K532" s="239"/>
      <c r="L532" s="244"/>
      <c r="M532" s="245"/>
      <c r="N532" s="246"/>
      <c r="O532" s="246"/>
      <c r="P532" s="246"/>
      <c r="Q532" s="246"/>
      <c r="R532" s="246"/>
      <c r="S532" s="246"/>
      <c r="T532" s="247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8" t="s">
        <v>170</v>
      </c>
      <c r="AU532" s="248" t="s">
        <v>157</v>
      </c>
      <c r="AV532" s="13" t="s">
        <v>87</v>
      </c>
      <c r="AW532" s="13" t="s">
        <v>35</v>
      </c>
      <c r="AX532" s="13" t="s">
        <v>77</v>
      </c>
      <c r="AY532" s="248" t="s">
        <v>156</v>
      </c>
    </row>
    <row r="533" s="13" customFormat="1">
      <c r="A533" s="13"/>
      <c r="B533" s="238"/>
      <c r="C533" s="239"/>
      <c r="D533" s="233" t="s">
        <v>170</v>
      </c>
      <c r="E533" s="240" t="s">
        <v>1</v>
      </c>
      <c r="F533" s="241" t="s">
        <v>521</v>
      </c>
      <c r="G533" s="239"/>
      <c r="H533" s="242">
        <v>10.34</v>
      </c>
      <c r="I533" s="243"/>
      <c r="J533" s="239"/>
      <c r="K533" s="239"/>
      <c r="L533" s="244"/>
      <c r="M533" s="245"/>
      <c r="N533" s="246"/>
      <c r="O533" s="246"/>
      <c r="P533" s="246"/>
      <c r="Q533" s="246"/>
      <c r="R533" s="246"/>
      <c r="S533" s="246"/>
      <c r="T533" s="247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8" t="s">
        <v>170</v>
      </c>
      <c r="AU533" s="248" t="s">
        <v>157</v>
      </c>
      <c r="AV533" s="13" t="s">
        <v>87</v>
      </c>
      <c r="AW533" s="13" t="s">
        <v>35</v>
      </c>
      <c r="AX533" s="13" t="s">
        <v>77</v>
      </c>
      <c r="AY533" s="248" t="s">
        <v>156</v>
      </c>
    </row>
    <row r="534" s="14" customFormat="1">
      <c r="A534" s="14"/>
      <c r="B534" s="249"/>
      <c r="C534" s="250"/>
      <c r="D534" s="233" t="s">
        <v>170</v>
      </c>
      <c r="E534" s="251" t="s">
        <v>1</v>
      </c>
      <c r="F534" s="252" t="s">
        <v>174</v>
      </c>
      <c r="G534" s="250"/>
      <c r="H534" s="253">
        <v>37.530000000000001</v>
      </c>
      <c r="I534" s="254"/>
      <c r="J534" s="250"/>
      <c r="K534" s="250"/>
      <c r="L534" s="255"/>
      <c r="M534" s="256"/>
      <c r="N534" s="257"/>
      <c r="O534" s="257"/>
      <c r="P534" s="257"/>
      <c r="Q534" s="257"/>
      <c r="R534" s="257"/>
      <c r="S534" s="257"/>
      <c r="T534" s="258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9" t="s">
        <v>170</v>
      </c>
      <c r="AU534" s="259" t="s">
        <v>157</v>
      </c>
      <c r="AV534" s="14" t="s">
        <v>166</v>
      </c>
      <c r="AW534" s="14" t="s">
        <v>35</v>
      </c>
      <c r="AX534" s="14" t="s">
        <v>77</v>
      </c>
      <c r="AY534" s="259" t="s">
        <v>156</v>
      </c>
    </row>
    <row r="535" s="13" customFormat="1">
      <c r="A535" s="13"/>
      <c r="B535" s="238"/>
      <c r="C535" s="239"/>
      <c r="D535" s="233" t="s">
        <v>170</v>
      </c>
      <c r="E535" s="240" t="s">
        <v>1</v>
      </c>
      <c r="F535" s="241" t="s">
        <v>571</v>
      </c>
      <c r="G535" s="239"/>
      <c r="H535" s="242">
        <v>75.060000000000002</v>
      </c>
      <c r="I535" s="243"/>
      <c r="J535" s="239"/>
      <c r="K535" s="239"/>
      <c r="L535" s="244"/>
      <c r="M535" s="245"/>
      <c r="N535" s="246"/>
      <c r="O535" s="246"/>
      <c r="P535" s="246"/>
      <c r="Q535" s="246"/>
      <c r="R535" s="246"/>
      <c r="S535" s="246"/>
      <c r="T535" s="247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8" t="s">
        <v>170</v>
      </c>
      <c r="AU535" s="248" t="s">
        <v>157</v>
      </c>
      <c r="AV535" s="13" t="s">
        <v>87</v>
      </c>
      <c r="AW535" s="13" t="s">
        <v>35</v>
      </c>
      <c r="AX535" s="13" t="s">
        <v>77</v>
      </c>
      <c r="AY535" s="248" t="s">
        <v>156</v>
      </c>
    </row>
    <row r="536" s="14" customFormat="1">
      <c r="A536" s="14"/>
      <c r="B536" s="249"/>
      <c r="C536" s="250"/>
      <c r="D536" s="233" t="s">
        <v>170</v>
      </c>
      <c r="E536" s="251" t="s">
        <v>1</v>
      </c>
      <c r="F536" s="252" t="s">
        <v>174</v>
      </c>
      <c r="G536" s="250"/>
      <c r="H536" s="253">
        <v>75.060000000000002</v>
      </c>
      <c r="I536" s="254"/>
      <c r="J536" s="250"/>
      <c r="K536" s="250"/>
      <c r="L536" s="255"/>
      <c r="M536" s="256"/>
      <c r="N536" s="257"/>
      <c r="O536" s="257"/>
      <c r="P536" s="257"/>
      <c r="Q536" s="257"/>
      <c r="R536" s="257"/>
      <c r="S536" s="257"/>
      <c r="T536" s="258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9" t="s">
        <v>170</v>
      </c>
      <c r="AU536" s="259" t="s">
        <v>157</v>
      </c>
      <c r="AV536" s="14" t="s">
        <v>166</v>
      </c>
      <c r="AW536" s="14" t="s">
        <v>35</v>
      </c>
      <c r="AX536" s="14" t="s">
        <v>85</v>
      </c>
      <c r="AY536" s="259" t="s">
        <v>156</v>
      </c>
    </row>
    <row r="537" s="13" customFormat="1">
      <c r="A537" s="13"/>
      <c r="B537" s="238"/>
      <c r="C537" s="239"/>
      <c r="D537" s="233" t="s">
        <v>170</v>
      </c>
      <c r="E537" s="239"/>
      <c r="F537" s="241" t="s">
        <v>572</v>
      </c>
      <c r="G537" s="239"/>
      <c r="H537" s="242">
        <v>7.5060000000000002</v>
      </c>
      <c r="I537" s="243"/>
      <c r="J537" s="239"/>
      <c r="K537" s="239"/>
      <c r="L537" s="244"/>
      <c r="M537" s="245"/>
      <c r="N537" s="246"/>
      <c r="O537" s="246"/>
      <c r="P537" s="246"/>
      <c r="Q537" s="246"/>
      <c r="R537" s="246"/>
      <c r="S537" s="246"/>
      <c r="T537" s="247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8" t="s">
        <v>170</v>
      </c>
      <c r="AU537" s="248" t="s">
        <v>157</v>
      </c>
      <c r="AV537" s="13" t="s">
        <v>87</v>
      </c>
      <c r="AW537" s="13" t="s">
        <v>4</v>
      </c>
      <c r="AX537" s="13" t="s">
        <v>85</v>
      </c>
      <c r="AY537" s="248" t="s">
        <v>156</v>
      </c>
    </row>
    <row r="538" s="2" customFormat="1" ht="33" customHeight="1">
      <c r="A538" s="40"/>
      <c r="B538" s="41"/>
      <c r="C538" s="220" t="s">
        <v>573</v>
      </c>
      <c r="D538" s="220" t="s">
        <v>161</v>
      </c>
      <c r="E538" s="221" t="s">
        <v>574</v>
      </c>
      <c r="F538" s="222" t="s">
        <v>575</v>
      </c>
      <c r="G538" s="223" t="s">
        <v>452</v>
      </c>
      <c r="H538" s="224">
        <v>0.34999999999999998</v>
      </c>
      <c r="I538" s="225"/>
      <c r="J538" s="226">
        <f>ROUND(I538*H538,2)</f>
        <v>0</v>
      </c>
      <c r="K538" s="222" t="s">
        <v>165</v>
      </c>
      <c r="L538" s="46"/>
      <c r="M538" s="227" t="s">
        <v>1</v>
      </c>
      <c r="N538" s="228" t="s">
        <v>42</v>
      </c>
      <c r="O538" s="93"/>
      <c r="P538" s="229">
        <f>O538*H538</f>
        <v>0</v>
      </c>
      <c r="Q538" s="229">
        <v>0</v>
      </c>
      <c r="R538" s="229">
        <f>Q538*H538</f>
        <v>0</v>
      </c>
      <c r="S538" s="229">
        <v>2.2000000000000002</v>
      </c>
      <c r="T538" s="230">
        <f>S538*H538</f>
        <v>0.77000000000000002</v>
      </c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R538" s="231" t="s">
        <v>166</v>
      </c>
      <c r="AT538" s="231" t="s">
        <v>161</v>
      </c>
      <c r="AU538" s="231" t="s">
        <v>157</v>
      </c>
      <c r="AY538" s="19" t="s">
        <v>156</v>
      </c>
      <c r="BE538" s="232">
        <f>IF(N538="základní",J538,0)</f>
        <v>0</v>
      </c>
      <c r="BF538" s="232">
        <f>IF(N538="snížená",J538,0)</f>
        <v>0</v>
      </c>
      <c r="BG538" s="232">
        <f>IF(N538="zákl. přenesená",J538,0)</f>
        <v>0</v>
      </c>
      <c r="BH538" s="232">
        <f>IF(N538="sníž. přenesená",J538,0)</f>
        <v>0</v>
      </c>
      <c r="BI538" s="232">
        <f>IF(N538="nulová",J538,0)</f>
        <v>0</v>
      </c>
      <c r="BJ538" s="19" t="s">
        <v>85</v>
      </c>
      <c r="BK538" s="232">
        <f>ROUND(I538*H538,2)</f>
        <v>0</v>
      </c>
      <c r="BL538" s="19" t="s">
        <v>166</v>
      </c>
      <c r="BM538" s="231" t="s">
        <v>576</v>
      </c>
    </row>
    <row r="539" s="2" customFormat="1">
      <c r="A539" s="40"/>
      <c r="B539" s="41"/>
      <c r="C539" s="42"/>
      <c r="D539" s="233" t="s">
        <v>168</v>
      </c>
      <c r="E539" s="42"/>
      <c r="F539" s="234" t="s">
        <v>577</v>
      </c>
      <c r="G539" s="42"/>
      <c r="H539" s="42"/>
      <c r="I539" s="235"/>
      <c r="J539" s="42"/>
      <c r="K539" s="42"/>
      <c r="L539" s="46"/>
      <c r="M539" s="236"/>
      <c r="N539" s="237"/>
      <c r="O539" s="93"/>
      <c r="P539" s="93"/>
      <c r="Q539" s="93"/>
      <c r="R539" s="93"/>
      <c r="S539" s="93"/>
      <c r="T539" s="94"/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T539" s="19" t="s">
        <v>168</v>
      </c>
      <c r="AU539" s="19" t="s">
        <v>157</v>
      </c>
    </row>
    <row r="540" s="15" customFormat="1">
      <c r="A540" s="15"/>
      <c r="B540" s="260"/>
      <c r="C540" s="261"/>
      <c r="D540" s="233" t="s">
        <v>170</v>
      </c>
      <c r="E540" s="262" t="s">
        <v>1</v>
      </c>
      <c r="F540" s="263" t="s">
        <v>578</v>
      </c>
      <c r="G540" s="261"/>
      <c r="H540" s="262" t="s">
        <v>1</v>
      </c>
      <c r="I540" s="264"/>
      <c r="J540" s="261"/>
      <c r="K540" s="261"/>
      <c r="L540" s="265"/>
      <c r="M540" s="266"/>
      <c r="N540" s="267"/>
      <c r="O540" s="267"/>
      <c r="P540" s="267"/>
      <c r="Q540" s="267"/>
      <c r="R540" s="267"/>
      <c r="S540" s="267"/>
      <c r="T540" s="268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69" t="s">
        <v>170</v>
      </c>
      <c r="AU540" s="269" t="s">
        <v>157</v>
      </c>
      <c r="AV540" s="15" t="s">
        <v>85</v>
      </c>
      <c r="AW540" s="15" t="s">
        <v>35</v>
      </c>
      <c r="AX540" s="15" t="s">
        <v>77</v>
      </c>
      <c r="AY540" s="269" t="s">
        <v>156</v>
      </c>
    </row>
    <row r="541" s="13" customFormat="1">
      <c r="A541" s="13"/>
      <c r="B541" s="238"/>
      <c r="C541" s="239"/>
      <c r="D541" s="233" t="s">
        <v>170</v>
      </c>
      <c r="E541" s="240" t="s">
        <v>1</v>
      </c>
      <c r="F541" s="241" t="s">
        <v>519</v>
      </c>
      <c r="G541" s="239"/>
      <c r="H541" s="242">
        <v>2.3300000000000001</v>
      </c>
      <c r="I541" s="243"/>
      <c r="J541" s="239"/>
      <c r="K541" s="239"/>
      <c r="L541" s="244"/>
      <c r="M541" s="245"/>
      <c r="N541" s="246"/>
      <c r="O541" s="246"/>
      <c r="P541" s="246"/>
      <c r="Q541" s="246"/>
      <c r="R541" s="246"/>
      <c r="S541" s="246"/>
      <c r="T541" s="247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8" t="s">
        <v>170</v>
      </c>
      <c r="AU541" s="248" t="s">
        <v>157</v>
      </c>
      <c r="AV541" s="13" t="s">
        <v>87</v>
      </c>
      <c r="AW541" s="13" t="s">
        <v>35</v>
      </c>
      <c r="AX541" s="13" t="s">
        <v>77</v>
      </c>
      <c r="AY541" s="248" t="s">
        <v>156</v>
      </c>
    </row>
    <row r="542" s="14" customFormat="1">
      <c r="A542" s="14"/>
      <c r="B542" s="249"/>
      <c r="C542" s="250"/>
      <c r="D542" s="233" t="s">
        <v>170</v>
      </c>
      <c r="E542" s="251" t="s">
        <v>1</v>
      </c>
      <c r="F542" s="252" t="s">
        <v>174</v>
      </c>
      <c r="G542" s="250"/>
      <c r="H542" s="253">
        <v>2.3300000000000001</v>
      </c>
      <c r="I542" s="254"/>
      <c r="J542" s="250"/>
      <c r="K542" s="250"/>
      <c r="L542" s="255"/>
      <c r="M542" s="256"/>
      <c r="N542" s="257"/>
      <c r="O542" s="257"/>
      <c r="P542" s="257"/>
      <c r="Q542" s="257"/>
      <c r="R542" s="257"/>
      <c r="S542" s="257"/>
      <c r="T542" s="258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9" t="s">
        <v>170</v>
      </c>
      <c r="AU542" s="259" t="s">
        <v>157</v>
      </c>
      <c r="AV542" s="14" t="s">
        <v>166</v>
      </c>
      <c r="AW542" s="14" t="s">
        <v>35</v>
      </c>
      <c r="AX542" s="14" t="s">
        <v>85</v>
      </c>
      <c r="AY542" s="259" t="s">
        <v>156</v>
      </c>
    </row>
    <row r="543" s="13" customFormat="1">
      <c r="A543" s="13"/>
      <c r="B543" s="238"/>
      <c r="C543" s="239"/>
      <c r="D543" s="233" t="s">
        <v>170</v>
      </c>
      <c r="E543" s="239"/>
      <c r="F543" s="241" t="s">
        <v>579</v>
      </c>
      <c r="G543" s="239"/>
      <c r="H543" s="242">
        <v>0.34999999999999998</v>
      </c>
      <c r="I543" s="243"/>
      <c r="J543" s="239"/>
      <c r="K543" s="239"/>
      <c r="L543" s="244"/>
      <c r="M543" s="245"/>
      <c r="N543" s="246"/>
      <c r="O543" s="246"/>
      <c r="P543" s="246"/>
      <c r="Q543" s="246"/>
      <c r="R543" s="246"/>
      <c r="S543" s="246"/>
      <c r="T543" s="247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8" t="s">
        <v>170</v>
      </c>
      <c r="AU543" s="248" t="s">
        <v>157</v>
      </c>
      <c r="AV543" s="13" t="s">
        <v>87</v>
      </c>
      <c r="AW543" s="13" t="s">
        <v>4</v>
      </c>
      <c r="AX543" s="13" t="s">
        <v>85</v>
      </c>
      <c r="AY543" s="248" t="s">
        <v>156</v>
      </c>
    </row>
    <row r="544" s="2" customFormat="1" ht="33" customHeight="1">
      <c r="A544" s="40"/>
      <c r="B544" s="41"/>
      <c r="C544" s="220" t="s">
        <v>580</v>
      </c>
      <c r="D544" s="220" t="s">
        <v>161</v>
      </c>
      <c r="E544" s="221" t="s">
        <v>581</v>
      </c>
      <c r="F544" s="222" t="s">
        <v>582</v>
      </c>
      <c r="G544" s="223" t="s">
        <v>452</v>
      </c>
      <c r="H544" s="224">
        <v>5.6299999999999999</v>
      </c>
      <c r="I544" s="225"/>
      <c r="J544" s="226">
        <f>ROUND(I544*H544,2)</f>
        <v>0</v>
      </c>
      <c r="K544" s="222" t="s">
        <v>165</v>
      </c>
      <c r="L544" s="46"/>
      <c r="M544" s="227" t="s">
        <v>1</v>
      </c>
      <c r="N544" s="228" t="s">
        <v>42</v>
      </c>
      <c r="O544" s="93"/>
      <c r="P544" s="229">
        <f>O544*H544</f>
        <v>0</v>
      </c>
      <c r="Q544" s="229">
        <v>0</v>
      </c>
      <c r="R544" s="229">
        <f>Q544*H544</f>
        <v>0</v>
      </c>
      <c r="S544" s="229">
        <v>2.2000000000000002</v>
      </c>
      <c r="T544" s="230">
        <f>S544*H544</f>
        <v>12.386000000000001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31" t="s">
        <v>166</v>
      </c>
      <c r="AT544" s="231" t="s">
        <v>161</v>
      </c>
      <c r="AU544" s="231" t="s">
        <v>157</v>
      </c>
      <c r="AY544" s="19" t="s">
        <v>156</v>
      </c>
      <c r="BE544" s="232">
        <f>IF(N544="základní",J544,0)</f>
        <v>0</v>
      </c>
      <c r="BF544" s="232">
        <f>IF(N544="snížená",J544,0)</f>
        <v>0</v>
      </c>
      <c r="BG544" s="232">
        <f>IF(N544="zákl. přenesená",J544,0)</f>
        <v>0</v>
      </c>
      <c r="BH544" s="232">
        <f>IF(N544="sníž. přenesená",J544,0)</f>
        <v>0</v>
      </c>
      <c r="BI544" s="232">
        <f>IF(N544="nulová",J544,0)</f>
        <v>0</v>
      </c>
      <c r="BJ544" s="19" t="s">
        <v>85</v>
      </c>
      <c r="BK544" s="232">
        <f>ROUND(I544*H544,2)</f>
        <v>0</v>
      </c>
      <c r="BL544" s="19" t="s">
        <v>166</v>
      </c>
      <c r="BM544" s="231" t="s">
        <v>583</v>
      </c>
    </row>
    <row r="545" s="2" customFormat="1">
      <c r="A545" s="40"/>
      <c r="B545" s="41"/>
      <c r="C545" s="42"/>
      <c r="D545" s="233" t="s">
        <v>168</v>
      </c>
      <c r="E545" s="42"/>
      <c r="F545" s="234" t="s">
        <v>584</v>
      </c>
      <c r="G545" s="42"/>
      <c r="H545" s="42"/>
      <c r="I545" s="235"/>
      <c r="J545" s="42"/>
      <c r="K545" s="42"/>
      <c r="L545" s="46"/>
      <c r="M545" s="236"/>
      <c r="N545" s="237"/>
      <c r="O545" s="93"/>
      <c r="P545" s="93"/>
      <c r="Q545" s="93"/>
      <c r="R545" s="93"/>
      <c r="S545" s="93"/>
      <c r="T545" s="94"/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T545" s="19" t="s">
        <v>168</v>
      </c>
      <c r="AU545" s="19" t="s">
        <v>157</v>
      </c>
    </row>
    <row r="546" s="15" customFormat="1">
      <c r="A546" s="15"/>
      <c r="B546" s="260"/>
      <c r="C546" s="261"/>
      <c r="D546" s="233" t="s">
        <v>170</v>
      </c>
      <c r="E546" s="262" t="s">
        <v>1</v>
      </c>
      <c r="F546" s="263" t="s">
        <v>578</v>
      </c>
      <c r="G546" s="261"/>
      <c r="H546" s="262" t="s">
        <v>1</v>
      </c>
      <c r="I546" s="264"/>
      <c r="J546" s="261"/>
      <c r="K546" s="261"/>
      <c r="L546" s="265"/>
      <c r="M546" s="266"/>
      <c r="N546" s="267"/>
      <c r="O546" s="267"/>
      <c r="P546" s="267"/>
      <c r="Q546" s="267"/>
      <c r="R546" s="267"/>
      <c r="S546" s="267"/>
      <c r="T546" s="268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69" t="s">
        <v>170</v>
      </c>
      <c r="AU546" s="269" t="s">
        <v>157</v>
      </c>
      <c r="AV546" s="15" t="s">
        <v>85</v>
      </c>
      <c r="AW546" s="15" t="s">
        <v>35</v>
      </c>
      <c r="AX546" s="15" t="s">
        <v>77</v>
      </c>
      <c r="AY546" s="269" t="s">
        <v>156</v>
      </c>
    </row>
    <row r="547" s="13" customFormat="1">
      <c r="A547" s="13"/>
      <c r="B547" s="238"/>
      <c r="C547" s="239"/>
      <c r="D547" s="233" t="s">
        <v>170</v>
      </c>
      <c r="E547" s="240" t="s">
        <v>1</v>
      </c>
      <c r="F547" s="241" t="s">
        <v>517</v>
      </c>
      <c r="G547" s="239"/>
      <c r="H547" s="242">
        <v>8.3800000000000008</v>
      </c>
      <c r="I547" s="243"/>
      <c r="J547" s="239"/>
      <c r="K547" s="239"/>
      <c r="L547" s="244"/>
      <c r="M547" s="245"/>
      <c r="N547" s="246"/>
      <c r="O547" s="246"/>
      <c r="P547" s="246"/>
      <c r="Q547" s="246"/>
      <c r="R547" s="246"/>
      <c r="S547" s="246"/>
      <c r="T547" s="247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8" t="s">
        <v>170</v>
      </c>
      <c r="AU547" s="248" t="s">
        <v>157</v>
      </c>
      <c r="AV547" s="13" t="s">
        <v>87</v>
      </c>
      <c r="AW547" s="13" t="s">
        <v>35</v>
      </c>
      <c r="AX547" s="13" t="s">
        <v>77</v>
      </c>
      <c r="AY547" s="248" t="s">
        <v>156</v>
      </c>
    </row>
    <row r="548" s="13" customFormat="1">
      <c r="A548" s="13"/>
      <c r="B548" s="238"/>
      <c r="C548" s="239"/>
      <c r="D548" s="233" t="s">
        <v>170</v>
      </c>
      <c r="E548" s="240" t="s">
        <v>1</v>
      </c>
      <c r="F548" s="241" t="s">
        <v>518</v>
      </c>
      <c r="G548" s="239"/>
      <c r="H548" s="242">
        <v>12.18</v>
      </c>
      <c r="I548" s="243"/>
      <c r="J548" s="239"/>
      <c r="K548" s="239"/>
      <c r="L548" s="244"/>
      <c r="M548" s="245"/>
      <c r="N548" s="246"/>
      <c r="O548" s="246"/>
      <c r="P548" s="246"/>
      <c r="Q548" s="246"/>
      <c r="R548" s="246"/>
      <c r="S548" s="246"/>
      <c r="T548" s="247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8" t="s">
        <v>170</v>
      </c>
      <c r="AU548" s="248" t="s">
        <v>157</v>
      </c>
      <c r="AV548" s="13" t="s">
        <v>87</v>
      </c>
      <c r="AW548" s="13" t="s">
        <v>35</v>
      </c>
      <c r="AX548" s="13" t="s">
        <v>77</v>
      </c>
      <c r="AY548" s="248" t="s">
        <v>156</v>
      </c>
    </row>
    <row r="549" s="13" customFormat="1">
      <c r="A549" s="13"/>
      <c r="B549" s="238"/>
      <c r="C549" s="239"/>
      <c r="D549" s="233" t="s">
        <v>170</v>
      </c>
      <c r="E549" s="240" t="s">
        <v>1</v>
      </c>
      <c r="F549" s="241" t="s">
        <v>520</v>
      </c>
      <c r="G549" s="239"/>
      <c r="H549" s="242">
        <v>6.6299999999999999</v>
      </c>
      <c r="I549" s="243"/>
      <c r="J549" s="239"/>
      <c r="K549" s="239"/>
      <c r="L549" s="244"/>
      <c r="M549" s="245"/>
      <c r="N549" s="246"/>
      <c r="O549" s="246"/>
      <c r="P549" s="246"/>
      <c r="Q549" s="246"/>
      <c r="R549" s="246"/>
      <c r="S549" s="246"/>
      <c r="T549" s="247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8" t="s">
        <v>170</v>
      </c>
      <c r="AU549" s="248" t="s">
        <v>157</v>
      </c>
      <c r="AV549" s="13" t="s">
        <v>87</v>
      </c>
      <c r="AW549" s="13" t="s">
        <v>35</v>
      </c>
      <c r="AX549" s="13" t="s">
        <v>77</v>
      </c>
      <c r="AY549" s="248" t="s">
        <v>156</v>
      </c>
    </row>
    <row r="550" s="13" customFormat="1">
      <c r="A550" s="13"/>
      <c r="B550" s="238"/>
      <c r="C550" s="239"/>
      <c r="D550" s="233" t="s">
        <v>170</v>
      </c>
      <c r="E550" s="240" t="s">
        <v>1</v>
      </c>
      <c r="F550" s="241" t="s">
        <v>521</v>
      </c>
      <c r="G550" s="239"/>
      <c r="H550" s="242">
        <v>10.34</v>
      </c>
      <c r="I550" s="243"/>
      <c r="J550" s="239"/>
      <c r="K550" s="239"/>
      <c r="L550" s="244"/>
      <c r="M550" s="245"/>
      <c r="N550" s="246"/>
      <c r="O550" s="246"/>
      <c r="P550" s="246"/>
      <c r="Q550" s="246"/>
      <c r="R550" s="246"/>
      <c r="S550" s="246"/>
      <c r="T550" s="247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8" t="s">
        <v>170</v>
      </c>
      <c r="AU550" s="248" t="s">
        <v>157</v>
      </c>
      <c r="AV550" s="13" t="s">
        <v>87</v>
      </c>
      <c r="AW550" s="13" t="s">
        <v>35</v>
      </c>
      <c r="AX550" s="13" t="s">
        <v>77</v>
      </c>
      <c r="AY550" s="248" t="s">
        <v>156</v>
      </c>
    </row>
    <row r="551" s="14" customFormat="1">
      <c r="A551" s="14"/>
      <c r="B551" s="249"/>
      <c r="C551" s="250"/>
      <c r="D551" s="233" t="s">
        <v>170</v>
      </c>
      <c r="E551" s="251" t="s">
        <v>1</v>
      </c>
      <c r="F551" s="252" t="s">
        <v>174</v>
      </c>
      <c r="G551" s="250"/>
      <c r="H551" s="253">
        <v>37.530000000000001</v>
      </c>
      <c r="I551" s="254"/>
      <c r="J551" s="250"/>
      <c r="K551" s="250"/>
      <c r="L551" s="255"/>
      <c r="M551" s="256"/>
      <c r="N551" s="257"/>
      <c r="O551" s="257"/>
      <c r="P551" s="257"/>
      <c r="Q551" s="257"/>
      <c r="R551" s="257"/>
      <c r="S551" s="257"/>
      <c r="T551" s="258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9" t="s">
        <v>170</v>
      </c>
      <c r="AU551" s="259" t="s">
        <v>157</v>
      </c>
      <c r="AV551" s="14" t="s">
        <v>166</v>
      </c>
      <c r="AW551" s="14" t="s">
        <v>35</v>
      </c>
      <c r="AX551" s="14" t="s">
        <v>85</v>
      </c>
      <c r="AY551" s="259" t="s">
        <v>156</v>
      </c>
    </row>
    <row r="552" s="13" customFormat="1">
      <c r="A552" s="13"/>
      <c r="B552" s="238"/>
      <c r="C552" s="239"/>
      <c r="D552" s="233" t="s">
        <v>170</v>
      </c>
      <c r="E552" s="239"/>
      <c r="F552" s="241" t="s">
        <v>585</v>
      </c>
      <c r="G552" s="239"/>
      <c r="H552" s="242">
        <v>5.6299999999999999</v>
      </c>
      <c r="I552" s="243"/>
      <c r="J552" s="239"/>
      <c r="K552" s="239"/>
      <c r="L552" s="244"/>
      <c r="M552" s="245"/>
      <c r="N552" s="246"/>
      <c r="O552" s="246"/>
      <c r="P552" s="246"/>
      <c r="Q552" s="246"/>
      <c r="R552" s="246"/>
      <c r="S552" s="246"/>
      <c r="T552" s="247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8" t="s">
        <v>170</v>
      </c>
      <c r="AU552" s="248" t="s">
        <v>157</v>
      </c>
      <c r="AV552" s="13" t="s">
        <v>87</v>
      </c>
      <c r="AW552" s="13" t="s">
        <v>4</v>
      </c>
      <c r="AX552" s="13" t="s">
        <v>85</v>
      </c>
      <c r="AY552" s="248" t="s">
        <v>156</v>
      </c>
    </row>
    <row r="553" s="2" customFormat="1" ht="24.15" customHeight="1">
      <c r="A553" s="40"/>
      <c r="B553" s="41"/>
      <c r="C553" s="220" t="s">
        <v>586</v>
      </c>
      <c r="D553" s="220" t="s">
        <v>161</v>
      </c>
      <c r="E553" s="221" t="s">
        <v>587</v>
      </c>
      <c r="F553" s="222" t="s">
        <v>588</v>
      </c>
      <c r="G553" s="223" t="s">
        <v>177</v>
      </c>
      <c r="H553" s="224">
        <v>119.58</v>
      </c>
      <c r="I553" s="225"/>
      <c r="J553" s="226">
        <f>ROUND(I553*H553,2)</f>
        <v>0</v>
      </c>
      <c r="K553" s="222" t="s">
        <v>165</v>
      </c>
      <c r="L553" s="46"/>
      <c r="M553" s="227" t="s">
        <v>1</v>
      </c>
      <c r="N553" s="228" t="s">
        <v>42</v>
      </c>
      <c r="O553" s="93"/>
      <c r="P553" s="229">
        <f>O553*H553</f>
        <v>0</v>
      </c>
      <c r="Q553" s="229">
        <v>0</v>
      </c>
      <c r="R553" s="229">
        <f>Q553*H553</f>
        <v>0</v>
      </c>
      <c r="S553" s="229">
        <v>0.035000000000000003</v>
      </c>
      <c r="T553" s="230">
        <f>S553*H553</f>
        <v>4.1853000000000007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31" t="s">
        <v>166</v>
      </c>
      <c r="AT553" s="231" t="s">
        <v>161</v>
      </c>
      <c r="AU553" s="231" t="s">
        <v>157</v>
      </c>
      <c r="AY553" s="19" t="s">
        <v>156</v>
      </c>
      <c r="BE553" s="232">
        <f>IF(N553="základní",J553,0)</f>
        <v>0</v>
      </c>
      <c r="BF553" s="232">
        <f>IF(N553="snížená",J553,0)</f>
        <v>0</v>
      </c>
      <c r="BG553" s="232">
        <f>IF(N553="zákl. přenesená",J553,0)</f>
        <v>0</v>
      </c>
      <c r="BH553" s="232">
        <f>IF(N553="sníž. přenesená",J553,0)</f>
        <v>0</v>
      </c>
      <c r="BI553" s="232">
        <f>IF(N553="nulová",J553,0)</f>
        <v>0</v>
      </c>
      <c r="BJ553" s="19" t="s">
        <v>85</v>
      </c>
      <c r="BK553" s="232">
        <f>ROUND(I553*H553,2)</f>
        <v>0</v>
      </c>
      <c r="BL553" s="19" t="s">
        <v>166</v>
      </c>
      <c r="BM553" s="231" t="s">
        <v>589</v>
      </c>
    </row>
    <row r="554" s="2" customFormat="1">
      <c r="A554" s="40"/>
      <c r="B554" s="41"/>
      <c r="C554" s="42"/>
      <c r="D554" s="233" t="s">
        <v>168</v>
      </c>
      <c r="E554" s="42"/>
      <c r="F554" s="234" t="s">
        <v>590</v>
      </c>
      <c r="G554" s="42"/>
      <c r="H554" s="42"/>
      <c r="I554" s="235"/>
      <c r="J554" s="42"/>
      <c r="K554" s="42"/>
      <c r="L554" s="46"/>
      <c r="M554" s="236"/>
      <c r="N554" s="237"/>
      <c r="O554" s="93"/>
      <c r="P554" s="93"/>
      <c r="Q554" s="93"/>
      <c r="R554" s="93"/>
      <c r="S554" s="93"/>
      <c r="T554" s="94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T554" s="19" t="s">
        <v>168</v>
      </c>
      <c r="AU554" s="19" t="s">
        <v>157</v>
      </c>
    </row>
    <row r="555" s="15" customFormat="1">
      <c r="A555" s="15"/>
      <c r="B555" s="260"/>
      <c r="C555" s="261"/>
      <c r="D555" s="233" t="s">
        <v>170</v>
      </c>
      <c r="E555" s="262" t="s">
        <v>1</v>
      </c>
      <c r="F555" s="263" t="s">
        <v>343</v>
      </c>
      <c r="G555" s="261"/>
      <c r="H555" s="262" t="s">
        <v>1</v>
      </c>
      <c r="I555" s="264"/>
      <c r="J555" s="261"/>
      <c r="K555" s="261"/>
      <c r="L555" s="265"/>
      <c r="M555" s="266"/>
      <c r="N555" s="267"/>
      <c r="O555" s="267"/>
      <c r="P555" s="267"/>
      <c r="Q555" s="267"/>
      <c r="R555" s="267"/>
      <c r="S555" s="267"/>
      <c r="T555" s="268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69" t="s">
        <v>170</v>
      </c>
      <c r="AU555" s="269" t="s">
        <v>157</v>
      </c>
      <c r="AV555" s="15" t="s">
        <v>85</v>
      </c>
      <c r="AW555" s="15" t="s">
        <v>35</v>
      </c>
      <c r="AX555" s="15" t="s">
        <v>77</v>
      </c>
      <c r="AY555" s="269" t="s">
        <v>156</v>
      </c>
    </row>
    <row r="556" s="13" customFormat="1">
      <c r="A556" s="13"/>
      <c r="B556" s="238"/>
      <c r="C556" s="239"/>
      <c r="D556" s="233" t="s">
        <v>170</v>
      </c>
      <c r="E556" s="240" t="s">
        <v>1</v>
      </c>
      <c r="F556" s="241" t="s">
        <v>517</v>
      </c>
      <c r="G556" s="239"/>
      <c r="H556" s="242">
        <v>8.3800000000000008</v>
      </c>
      <c r="I556" s="243"/>
      <c r="J556" s="239"/>
      <c r="K556" s="239"/>
      <c r="L556" s="244"/>
      <c r="M556" s="245"/>
      <c r="N556" s="246"/>
      <c r="O556" s="246"/>
      <c r="P556" s="246"/>
      <c r="Q556" s="246"/>
      <c r="R556" s="246"/>
      <c r="S556" s="246"/>
      <c r="T556" s="247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8" t="s">
        <v>170</v>
      </c>
      <c r="AU556" s="248" t="s">
        <v>157</v>
      </c>
      <c r="AV556" s="13" t="s">
        <v>87</v>
      </c>
      <c r="AW556" s="13" t="s">
        <v>35</v>
      </c>
      <c r="AX556" s="13" t="s">
        <v>77</v>
      </c>
      <c r="AY556" s="248" t="s">
        <v>156</v>
      </c>
    </row>
    <row r="557" s="13" customFormat="1">
      <c r="A557" s="13"/>
      <c r="B557" s="238"/>
      <c r="C557" s="239"/>
      <c r="D557" s="233" t="s">
        <v>170</v>
      </c>
      <c r="E557" s="240" t="s">
        <v>1</v>
      </c>
      <c r="F557" s="241" t="s">
        <v>518</v>
      </c>
      <c r="G557" s="239"/>
      <c r="H557" s="242">
        <v>12.18</v>
      </c>
      <c r="I557" s="243"/>
      <c r="J557" s="239"/>
      <c r="K557" s="239"/>
      <c r="L557" s="244"/>
      <c r="M557" s="245"/>
      <c r="N557" s="246"/>
      <c r="O557" s="246"/>
      <c r="P557" s="246"/>
      <c r="Q557" s="246"/>
      <c r="R557" s="246"/>
      <c r="S557" s="246"/>
      <c r="T557" s="247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8" t="s">
        <v>170</v>
      </c>
      <c r="AU557" s="248" t="s">
        <v>157</v>
      </c>
      <c r="AV557" s="13" t="s">
        <v>87</v>
      </c>
      <c r="AW557" s="13" t="s">
        <v>35</v>
      </c>
      <c r="AX557" s="13" t="s">
        <v>77</v>
      </c>
      <c r="AY557" s="248" t="s">
        <v>156</v>
      </c>
    </row>
    <row r="558" s="13" customFormat="1">
      <c r="A558" s="13"/>
      <c r="B558" s="238"/>
      <c r="C558" s="239"/>
      <c r="D558" s="233" t="s">
        <v>170</v>
      </c>
      <c r="E558" s="240" t="s">
        <v>1</v>
      </c>
      <c r="F558" s="241" t="s">
        <v>519</v>
      </c>
      <c r="G558" s="239"/>
      <c r="H558" s="242">
        <v>2.3300000000000001</v>
      </c>
      <c r="I558" s="243"/>
      <c r="J558" s="239"/>
      <c r="K558" s="239"/>
      <c r="L558" s="244"/>
      <c r="M558" s="245"/>
      <c r="N558" s="246"/>
      <c r="O558" s="246"/>
      <c r="P558" s="246"/>
      <c r="Q558" s="246"/>
      <c r="R558" s="246"/>
      <c r="S558" s="246"/>
      <c r="T558" s="247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8" t="s">
        <v>170</v>
      </c>
      <c r="AU558" s="248" t="s">
        <v>157</v>
      </c>
      <c r="AV558" s="13" t="s">
        <v>87</v>
      </c>
      <c r="AW558" s="13" t="s">
        <v>35</v>
      </c>
      <c r="AX558" s="13" t="s">
        <v>77</v>
      </c>
      <c r="AY558" s="248" t="s">
        <v>156</v>
      </c>
    </row>
    <row r="559" s="13" customFormat="1">
      <c r="A559" s="13"/>
      <c r="B559" s="238"/>
      <c r="C559" s="239"/>
      <c r="D559" s="233" t="s">
        <v>170</v>
      </c>
      <c r="E559" s="240" t="s">
        <v>1</v>
      </c>
      <c r="F559" s="241" t="s">
        <v>520</v>
      </c>
      <c r="G559" s="239"/>
      <c r="H559" s="242">
        <v>6.6299999999999999</v>
      </c>
      <c r="I559" s="243"/>
      <c r="J559" s="239"/>
      <c r="K559" s="239"/>
      <c r="L559" s="244"/>
      <c r="M559" s="245"/>
      <c r="N559" s="246"/>
      <c r="O559" s="246"/>
      <c r="P559" s="246"/>
      <c r="Q559" s="246"/>
      <c r="R559" s="246"/>
      <c r="S559" s="246"/>
      <c r="T559" s="247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8" t="s">
        <v>170</v>
      </c>
      <c r="AU559" s="248" t="s">
        <v>157</v>
      </c>
      <c r="AV559" s="13" t="s">
        <v>87</v>
      </c>
      <c r="AW559" s="13" t="s">
        <v>35</v>
      </c>
      <c r="AX559" s="13" t="s">
        <v>77</v>
      </c>
      <c r="AY559" s="248" t="s">
        <v>156</v>
      </c>
    </row>
    <row r="560" s="13" customFormat="1">
      <c r="A560" s="13"/>
      <c r="B560" s="238"/>
      <c r="C560" s="239"/>
      <c r="D560" s="233" t="s">
        <v>170</v>
      </c>
      <c r="E560" s="240" t="s">
        <v>1</v>
      </c>
      <c r="F560" s="241" t="s">
        <v>521</v>
      </c>
      <c r="G560" s="239"/>
      <c r="H560" s="242">
        <v>10.34</v>
      </c>
      <c r="I560" s="243"/>
      <c r="J560" s="239"/>
      <c r="K560" s="239"/>
      <c r="L560" s="244"/>
      <c r="M560" s="245"/>
      <c r="N560" s="246"/>
      <c r="O560" s="246"/>
      <c r="P560" s="246"/>
      <c r="Q560" s="246"/>
      <c r="R560" s="246"/>
      <c r="S560" s="246"/>
      <c r="T560" s="247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8" t="s">
        <v>170</v>
      </c>
      <c r="AU560" s="248" t="s">
        <v>157</v>
      </c>
      <c r="AV560" s="13" t="s">
        <v>87</v>
      </c>
      <c r="AW560" s="13" t="s">
        <v>35</v>
      </c>
      <c r="AX560" s="13" t="s">
        <v>77</v>
      </c>
      <c r="AY560" s="248" t="s">
        <v>156</v>
      </c>
    </row>
    <row r="561" s="14" customFormat="1">
      <c r="A561" s="14"/>
      <c r="B561" s="249"/>
      <c r="C561" s="250"/>
      <c r="D561" s="233" t="s">
        <v>170</v>
      </c>
      <c r="E561" s="251" t="s">
        <v>1</v>
      </c>
      <c r="F561" s="252" t="s">
        <v>174</v>
      </c>
      <c r="G561" s="250"/>
      <c r="H561" s="253">
        <v>39.859999999999999</v>
      </c>
      <c r="I561" s="254"/>
      <c r="J561" s="250"/>
      <c r="K561" s="250"/>
      <c r="L561" s="255"/>
      <c r="M561" s="256"/>
      <c r="N561" s="257"/>
      <c r="O561" s="257"/>
      <c r="P561" s="257"/>
      <c r="Q561" s="257"/>
      <c r="R561" s="257"/>
      <c r="S561" s="257"/>
      <c r="T561" s="258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9" t="s">
        <v>170</v>
      </c>
      <c r="AU561" s="259" t="s">
        <v>157</v>
      </c>
      <c r="AV561" s="14" t="s">
        <v>166</v>
      </c>
      <c r="AW561" s="14" t="s">
        <v>35</v>
      </c>
      <c r="AX561" s="14" t="s">
        <v>85</v>
      </c>
      <c r="AY561" s="259" t="s">
        <v>156</v>
      </c>
    </row>
    <row r="562" s="13" customFormat="1">
      <c r="A562" s="13"/>
      <c r="B562" s="238"/>
      <c r="C562" s="239"/>
      <c r="D562" s="233" t="s">
        <v>170</v>
      </c>
      <c r="E562" s="239"/>
      <c r="F562" s="241" t="s">
        <v>591</v>
      </c>
      <c r="G562" s="239"/>
      <c r="H562" s="242">
        <v>119.58</v>
      </c>
      <c r="I562" s="243"/>
      <c r="J562" s="239"/>
      <c r="K562" s="239"/>
      <c r="L562" s="244"/>
      <c r="M562" s="245"/>
      <c r="N562" s="246"/>
      <c r="O562" s="246"/>
      <c r="P562" s="246"/>
      <c r="Q562" s="246"/>
      <c r="R562" s="246"/>
      <c r="S562" s="246"/>
      <c r="T562" s="247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8" t="s">
        <v>170</v>
      </c>
      <c r="AU562" s="248" t="s">
        <v>157</v>
      </c>
      <c r="AV562" s="13" t="s">
        <v>87</v>
      </c>
      <c r="AW562" s="13" t="s">
        <v>4</v>
      </c>
      <c r="AX562" s="13" t="s">
        <v>85</v>
      </c>
      <c r="AY562" s="248" t="s">
        <v>156</v>
      </c>
    </row>
    <row r="563" s="2" customFormat="1" ht="16.5" customHeight="1">
      <c r="A563" s="40"/>
      <c r="B563" s="41"/>
      <c r="C563" s="220" t="s">
        <v>225</v>
      </c>
      <c r="D563" s="220" t="s">
        <v>161</v>
      </c>
      <c r="E563" s="221" t="s">
        <v>592</v>
      </c>
      <c r="F563" s="222" t="s">
        <v>593</v>
      </c>
      <c r="G563" s="223" t="s">
        <v>185</v>
      </c>
      <c r="H563" s="224">
        <v>140.91</v>
      </c>
      <c r="I563" s="225"/>
      <c r="J563" s="226">
        <f>ROUND(I563*H563,2)</f>
        <v>0</v>
      </c>
      <c r="K563" s="222" t="s">
        <v>165</v>
      </c>
      <c r="L563" s="46"/>
      <c r="M563" s="227" t="s">
        <v>1</v>
      </c>
      <c r="N563" s="228" t="s">
        <v>42</v>
      </c>
      <c r="O563" s="93"/>
      <c r="P563" s="229">
        <f>O563*H563</f>
        <v>0</v>
      </c>
      <c r="Q563" s="229">
        <v>0</v>
      </c>
      <c r="R563" s="229">
        <f>Q563*H563</f>
        <v>0</v>
      </c>
      <c r="S563" s="229">
        <v>0.0089999999999999993</v>
      </c>
      <c r="T563" s="230">
        <f>S563*H563</f>
        <v>1.2681899999999999</v>
      </c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R563" s="231" t="s">
        <v>166</v>
      </c>
      <c r="AT563" s="231" t="s">
        <v>161</v>
      </c>
      <c r="AU563" s="231" t="s">
        <v>157</v>
      </c>
      <c r="AY563" s="19" t="s">
        <v>156</v>
      </c>
      <c r="BE563" s="232">
        <f>IF(N563="základní",J563,0)</f>
        <v>0</v>
      </c>
      <c r="BF563" s="232">
        <f>IF(N563="snížená",J563,0)</f>
        <v>0</v>
      </c>
      <c r="BG563" s="232">
        <f>IF(N563="zákl. přenesená",J563,0)</f>
        <v>0</v>
      </c>
      <c r="BH563" s="232">
        <f>IF(N563="sníž. přenesená",J563,0)</f>
        <v>0</v>
      </c>
      <c r="BI563" s="232">
        <f>IF(N563="nulová",J563,0)</f>
        <v>0</v>
      </c>
      <c r="BJ563" s="19" t="s">
        <v>85</v>
      </c>
      <c r="BK563" s="232">
        <f>ROUND(I563*H563,2)</f>
        <v>0</v>
      </c>
      <c r="BL563" s="19" t="s">
        <v>166</v>
      </c>
      <c r="BM563" s="231" t="s">
        <v>594</v>
      </c>
    </row>
    <row r="564" s="2" customFormat="1">
      <c r="A564" s="40"/>
      <c r="B564" s="41"/>
      <c r="C564" s="42"/>
      <c r="D564" s="233" t="s">
        <v>168</v>
      </c>
      <c r="E564" s="42"/>
      <c r="F564" s="234" t="s">
        <v>595</v>
      </c>
      <c r="G564" s="42"/>
      <c r="H564" s="42"/>
      <c r="I564" s="235"/>
      <c r="J564" s="42"/>
      <c r="K564" s="42"/>
      <c r="L564" s="46"/>
      <c r="M564" s="236"/>
      <c r="N564" s="237"/>
      <c r="O564" s="93"/>
      <c r="P564" s="93"/>
      <c r="Q564" s="93"/>
      <c r="R564" s="93"/>
      <c r="S564" s="93"/>
      <c r="T564" s="94"/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T564" s="19" t="s">
        <v>168</v>
      </c>
      <c r="AU564" s="19" t="s">
        <v>157</v>
      </c>
    </row>
    <row r="565" s="15" customFormat="1">
      <c r="A565" s="15"/>
      <c r="B565" s="260"/>
      <c r="C565" s="261"/>
      <c r="D565" s="233" t="s">
        <v>170</v>
      </c>
      <c r="E565" s="262" t="s">
        <v>1</v>
      </c>
      <c r="F565" s="263" t="s">
        <v>343</v>
      </c>
      <c r="G565" s="261"/>
      <c r="H565" s="262" t="s">
        <v>1</v>
      </c>
      <c r="I565" s="264"/>
      <c r="J565" s="261"/>
      <c r="K565" s="261"/>
      <c r="L565" s="265"/>
      <c r="M565" s="266"/>
      <c r="N565" s="267"/>
      <c r="O565" s="267"/>
      <c r="P565" s="267"/>
      <c r="Q565" s="267"/>
      <c r="R565" s="267"/>
      <c r="S565" s="267"/>
      <c r="T565" s="268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69" t="s">
        <v>170</v>
      </c>
      <c r="AU565" s="269" t="s">
        <v>157</v>
      </c>
      <c r="AV565" s="15" t="s">
        <v>85</v>
      </c>
      <c r="AW565" s="15" t="s">
        <v>35</v>
      </c>
      <c r="AX565" s="15" t="s">
        <v>77</v>
      </c>
      <c r="AY565" s="269" t="s">
        <v>156</v>
      </c>
    </row>
    <row r="566" s="13" customFormat="1">
      <c r="A566" s="13"/>
      <c r="B566" s="238"/>
      <c r="C566" s="239"/>
      <c r="D566" s="233" t="s">
        <v>170</v>
      </c>
      <c r="E566" s="240" t="s">
        <v>1</v>
      </c>
      <c r="F566" s="241" t="s">
        <v>596</v>
      </c>
      <c r="G566" s="239"/>
      <c r="H566" s="242">
        <v>7</v>
      </c>
      <c r="I566" s="243"/>
      <c r="J566" s="239"/>
      <c r="K566" s="239"/>
      <c r="L566" s="244"/>
      <c r="M566" s="245"/>
      <c r="N566" s="246"/>
      <c r="O566" s="246"/>
      <c r="P566" s="246"/>
      <c r="Q566" s="246"/>
      <c r="R566" s="246"/>
      <c r="S566" s="246"/>
      <c r="T566" s="247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8" t="s">
        <v>170</v>
      </c>
      <c r="AU566" s="248" t="s">
        <v>157</v>
      </c>
      <c r="AV566" s="13" t="s">
        <v>87</v>
      </c>
      <c r="AW566" s="13" t="s">
        <v>35</v>
      </c>
      <c r="AX566" s="13" t="s">
        <v>77</v>
      </c>
      <c r="AY566" s="248" t="s">
        <v>156</v>
      </c>
    </row>
    <row r="567" s="13" customFormat="1">
      <c r="A567" s="13"/>
      <c r="B567" s="238"/>
      <c r="C567" s="239"/>
      <c r="D567" s="233" t="s">
        <v>170</v>
      </c>
      <c r="E567" s="240" t="s">
        <v>1</v>
      </c>
      <c r="F567" s="241" t="s">
        <v>597</v>
      </c>
      <c r="G567" s="239"/>
      <c r="H567" s="242">
        <v>9.6899999999999995</v>
      </c>
      <c r="I567" s="243"/>
      <c r="J567" s="239"/>
      <c r="K567" s="239"/>
      <c r="L567" s="244"/>
      <c r="M567" s="245"/>
      <c r="N567" s="246"/>
      <c r="O567" s="246"/>
      <c r="P567" s="246"/>
      <c r="Q567" s="246"/>
      <c r="R567" s="246"/>
      <c r="S567" s="246"/>
      <c r="T567" s="247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8" t="s">
        <v>170</v>
      </c>
      <c r="AU567" s="248" t="s">
        <v>157</v>
      </c>
      <c r="AV567" s="13" t="s">
        <v>87</v>
      </c>
      <c r="AW567" s="13" t="s">
        <v>35</v>
      </c>
      <c r="AX567" s="13" t="s">
        <v>77</v>
      </c>
      <c r="AY567" s="248" t="s">
        <v>156</v>
      </c>
    </row>
    <row r="568" s="13" customFormat="1">
      <c r="A568" s="13"/>
      <c r="B568" s="238"/>
      <c r="C568" s="239"/>
      <c r="D568" s="233" t="s">
        <v>170</v>
      </c>
      <c r="E568" s="240" t="s">
        <v>1</v>
      </c>
      <c r="F568" s="241" t="s">
        <v>598</v>
      </c>
      <c r="G568" s="239"/>
      <c r="H568" s="242">
        <v>8.9000000000000004</v>
      </c>
      <c r="I568" s="243"/>
      <c r="J568" s="239"/>
      <c r="K568" s="239"/>
      <c r="L568" s="244"/>
      <c r="M568" s="245"/>
      <c r="N568" s="246"/>
      <c r="O568" s="246"/>
      <c r="P568" s="246"/>
      <c r="Q568" s="246"/>
      <c r="R568" s="246"/>
      <c r="S568" s="246"/>
      <c r="T568" s="247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8" t="s">
        <v>170</v>
      </c>
      <c r="AU568" s="248" t="s">
        <v>157</v>
      </c>
      <c r="AV568" s="13" t="s">
        <v>87</v>
      </c>
      <c r="AW568" s="13" t="s">
        <v>35</v>
      </c>
      <c r="AX568" s="13" t="s">
        <v>77</v>
      </c>
      <c r="AY568" s="248" t="s">
        <v>156</v>
      </c>
    </row>
    <row r="569" s="13" customFormat="1">
      <c r="A569" s="13"/>
      <c r="B569" s="238"/>
      <c r="C569" s="239"/>
      <c r="D569" s="233" t="s">
        <v>170</v>
      </c>
      <c r="E569" s="240" t="s">
        <v>1</v>
      </c>
      <c r="F569" s="241" t="s">
        <v>599</v>
      </c>
      <c r="G569" s="239"/>
      <c r="H569" s="242">
        <v>8.3300000000000001</v>
      </c>
      <c r="I569" s="243"/>
      <c r="J569" s="239"/>
      <c r="K569" s="239"/>
      <c r="L569" s="244"/>
      <c r="M569" s="245"/>
      <c r="N569" s="246"/>
      <c r="O569" s="246"/>
      <c r="P569" s="246"/>
      <c r="Q569" s="246"/>
      <c r="R569" s="246"/>
      <c r="S569" s="246"/>
      <c r="T569" s="247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8" t="s">
        <v>170</v>
      </c>
      <c r="AU569" s="248" t="s">
        <v>157</v>
      </c>
      <c r="AV569" s="13" t="s">
        <v>87</v>
      </c>
      <c r="AW569" s="13" t="s">
        <v>35</v>
      </c>
      <c r="AX569" s="13" t="s">
        <v>77</v>
      </c>
      <c r="AY569" s="248" t="s">
        <v>156</v>
      </c>
    </row>
    <row r="570" s="13" customFormat="1">
      <c r="A570" s="13"/>
      <c r="B570" s="238"/>
      <c r="C570" s="239"/>
      <c r="D570" s="233" t="s">
        <v>170</v>
      </c>
      <c r="E570" s="240" t="s">
        <v>1</v>
      </c>
      <c r="F570" s="241" t="s">
        <v>600</v>
      </c>
      <c r="G570" s="239"/>
      <c r="H570" s="242">
        <v>13.050000000000001</v>
      </c>
      <c r="I570" s="243"/>
      <c r="J570" s="239"/>
      <c r="K570" s="239"/>
      <c r="L570" s="244"/>
      <c r="M570" s="245"/>
      <c r="N570" s="246"/>
      <c r="O570" s="246"/>
      <c r="P570" s="246"/>
      <c r="Q570" s="246"/>
      <c r="R570" s="246"/>
      <c r="S570" s="246"/>
      <c r="T570" s="247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8" t="s">
        <v>170</v>
      </c>
      <c r="AU570" s="248" t="s">
        <v>157</v>
      </c>
      <c r="AV570" s="13" t="s">
        <v>87</v>
      </c>
      <c r="AW570" s="13" t="s">
        <v>35</v>
      </c>
      <c r="AX570" s="13" t="s">
        <v>77</v>
      </c>
      <c r="AY570" s="248" t="s">
        <v>156</v>
      </c>
    </row>
    <row r="571" s="16" customFormat="1">
      <c r="A571" s="16"/>
      <c r="B571" s="280"/>
      <c r="C571" s="281"/>
      <c r="D571" s="233" t="s">
        <v>170</v>
      </c>
      <c r="E571" s="282" t="s">
        <v>1</v>
      </c>
      <c r="F571" s="283" t="s">
        <v>522</v>
      </c>
      <c r="G571" s="281"/>
      <c r="H571" s="284">
        <v>46.969999999999999</v>
      </c>
      <c r="I571" s="285"/>
      <c r="J571" s="281"/>
      <c r="K571" s="281"/>
      <c r="L571" s="286"/>
      <c r="M571" s="287"/>
      <c r="N571" s="288"/>
      <c r="O571" s="288"/>
      <c r="P571" s="288"/>
      <c r="Q571" s="288"/>
      <c r="R571" s="288"/>
      <c r="S571" s="288"/>
      <c r="T571" s="289"/>
      <c r="U571" s="16"/>
      <c r="V571" s="16"/>
      <c r="W571" s="16"/>
      <c r="X571" s="16"/>
      <c r="Y571" s="16"/>
      <c r="Z571" s="16"/>
      <c r="AA571" s="16"/>
      <c r="AB571" s="16"/>
      <c r="AC571" s="16"/>
      <c r="AD571" s="16"/>
      <c r="AE571" s="16"/>
      <c r="AT571" s="290" t="s">
        <v>170</v>
      </c>
      <c r="AU571" s="290" t="s">
        <v>157</v>
      </c>
      <c r="AV571" s="16" t="s">
        <v>157</v>
      </c>
      <c r="AW571" s="16" t="s">
        <v>35</v>
      </c>
      <c r="AX571" s="16" t="s">
        <v>77</v>
      </c>
      <c r="AY571" s="290" t="s">
        <v>156</v>
      </c>
    </row>
    <row r="572" s="15" customFormat="1">
      <c r="A572" s="15"/>
      <c r="B572" s="260"/>
      <c r="C572" s="261"/>
      <c r="D572" s="233" t="s">
        <v>170</v>
      </c>
      <c r="E572" s="262" t="s">
        <v>1</v>
      </c>
      <c r="F572" s="263" t="s">
        <v>601</v>
      </c>
      <c r="G572" s="261"/>
      <c r="H572" s="262" t="s">
        <v>1</v>
      </c>
      <c r="I572" s="264"/>
      <c r="J572" s="261"/>
      <c r="K572" s="261"/>
      <c r="L572" s="265"/>
      <c r="M572" s="266"/>
      <c r="N572" s="267"/>
      <c r="O572" s="267"/>
      <c r="P572" s="267"/>
      <c r="Q572" s="267"/>
      <c r="R572" s="267"/>
      <c r="S572" s="267"/>
      <c r="T572" s="268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69" t="s">
        <v>170</v>
      </c>
      <c r="AU572" s="269" t="s">
        <v>157</v>
      </c>
      <c r="AV572" s="15" t="s">
        <v>85</v>
      </c>
      <c r="AW572" s="15" t="s">
        <v>35</v>
      </c>
      <c r="AX572" s="15" t="s">
        <v>77</v>
      </c>
      <c r="AY572" s="269" t="s">
        <v>156</v>
      </c>
    </row>
    <row r="573" s="13" customFormat="1">
      <c r="A573" s="13"/>
      <c r="B573" s="238"/>
      <c r="C573" s="239"/>
      <c r="D573" s="233" t="s">
        <v>170</v>
      </c>
      <c r="E573" s="240" t="s">
        <v>1</v>
      </c>
      <c r="F573" s="241" t="s">
        <v>596</v>
      </c>
      <c r="G573" s="239"/>
      <c r="H573" s="242">
        <v>7</v>
      </c>
      <c r="I573" s="243"/>
      <c r="J573" s="239"/>
      <c r="K573" s="239"/>
      <c r="L573" s="244"/>
      <c r="M573" s="245"/>
      <c r="N573" s="246"/>
      <c r="O573" s="246"/>
      <c r="P573" s="246"/>
      <c r="Q573" s="246"/>
      <c r="R573" s="246"/>
      <c r="S573" s="246"/>
      <c r="T573" s="247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8" t="s">
        <v>170</v>
      </c>
      <c r="AU573" s="248" t="s">
        <v>157</v>
      </c>
      <c r="AV573" s="13" t="s">
        <v>87</v>
      </c>
      <c r="AW573" s="13" t="s">
        <v>35</v>
      </c>
      <c r="AX573" s="13" t="s">
        <v>77</v>
      </c>
      <c r="AY573" s="248" t="s">
        <v>156</v>
      </c>
    </row>
    <row r="574" s="13" customFormat="1">
      <c r="A574" s="13"/>
      <c r="B574" s="238"/>
      <c r="C574" s="239"/>
      <c r="D574" s="233" t="s">
        <v>170</v>
      </c>
      <c r="E574" s="240" t="s">
        <v>1</v>
      </c>
      <c r="F574" s="241" t="s">
        <v>597</v>
      </c>
      <c r="G574" s="239"/>
      <c r="H574" s="242">
        <v>9.6899999999999995</v>
      </c>
      <c r="I574" s="243"/>
      <c r="J574" s="239"/>
      <c r="K574" s="239"/>
      <c r="L574" s="244"/>
      <c r="M574" s="245"/>
      <c r="N574" s="246"/>
      <c r="O574" s="246"/>
      <c r="P574" s="246"/>
      <c r="Q574" s="246"/>
      <c r="R574" s="246"/>
      <c r="S574" s="246"/>
      <c r="T574" s="247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8" t="s">
        <v>170</v>
      </c>
      <c r="AU574" s="248" t="s">
        <v>157</v>
      </c>
      <c r="AV574" s="13" t="s">
        <v>87</v>
      </c>
      <c r="AW574" s="13" t="s">
        <v>35</v>
      </c>
      <c r="AX574" s="13" t="s">
        <v>77</v>
      </c>
      <c r="AY574" s="248" t="s">
        <v>156</v>
      </c>
    </row>
    <row r="575" s="13" customFormat="1">
      <c r="A575" s="13"/>
      <c r="B575" s="238"/>
      <c r="C575" s="239"/>
      <c r="D575" s="233" t="s">
        <v>170</v>
      </c>
      <c r="E575" s="240" t="s">
        <v>1</v>
      </c>
      <c r="F575" s="241" t="s">
        <v>598</v>
      </c>
      <c r="G575" s="239"/>
      <c r="H575" s="242">
        <v>8.9000000000000004</v>
      </c>
      <c r="I575" s="243"/>
      <c r="J575" s="239"/>
      <c r="K575" s="239"/>
      <c r="L575" s="244"/>
      <c r="M575" s="245"/>
      <c r="N575" s="246"/>
      <c r="O575" s="246"/>
      <c r="P575" s="246"/>
      <c r="Q575" s="246"/>
      <c r="R575" s="246"/>
      <c r="S575" s="246"/>
      <c r="T575" s="247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8" t="s">
        <v>170</v>
      </c>
      <c r="AU575" s="248" t="s">
        <v>157</v>
      </c>
      <c r="AV575" s="13" t="s">
        <v>87</v>
      </c>
      <c r="AW575" s="13" t="s">
        <v>35</v>
      </c>
      <c r="AX575" s="13" t="s">
        <v>77</v>
      </c>
      <c r="AY575" s="248" t="s">
        <v>156</v>
      </c>
    </row>
    <row r="576" s="13" customFormat="1">
      <c r="A576" s="13"/>
      <c r="B576" s="238"/>
      <c r="C576" s="239"/>
      <c r="D576" s="233" t="s">
        <v>170</v>
      </c>
      <c r="E576" s="240" t="s">
        <v>1</v>
      </c>
      <c r="F576" s="241" t="s">
        <v>599</v>
      </c>
      <c r="G576" s="239"/>
      <c r="H576" s="242">
        <v>8.3300000000000001</v>
      </c>
      <c r="I576" s="243"/>
      <c r="J576" s="239"/>
      <c r="K576" s="239"/>
      <c r="L576" s="244"/>
      <c r="M576" s="245"/>
      <c r="N576" s="246"/>
      <c r="O576" s="246"/>
      <c r="P576" s="246"/>
      <c r="Q576" s="246"/>
      <c r="R576" s="246"/>
      <c r="S576" s="246"/>
      <c r="T576" s="247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8" t="s">
        <v>170</v>
      </c>
      <c r="AU576" s="248" t="s">
        <v>157</v>
      </c>
      <c r="AV576" s="13" t="s">
        <v>87</v>
      </c>
      <c r="AW576" s="13" t="s">
        <v>35</v>
      </c>
      <c r="AX576" s="13" t="s">
        <v>77</v>
      </c>
      <c r="AY576" s="248" t="s">
        <v>156</v>
      </c>
    </row>
    <row r="577" s="13" customFormat="1">
      <c r="A577" s="13"/>
      <c r="B577" s="238"/>
      <c r="C577" s="239"/>
      <c r="D577" s="233" t="s">
        <v>170</v>
      </c>
      <c r="E577" s="240" t="s">
        <v>1</v>
      </c>
      <c r="F577" s="241" t="s">
        <v>600</v>
      </c>
      <c r="G577" s="239"/>
      <c r="H577" s="242">
        <v>13.050000000000001</v>
      </c>
      <c r="I577" s="243"/>
      <c r="J577" s="239"/>
      <c r="K577" s="239"/>
      <c r="L577" s="244"/>
      <c r="M577" s="245"/>
      <c r="N577" s="246"/>
      <c r="O577" s="246"/>
      <c r="P577" s="246"/>
      <c r="Q577" s="246"/>
      <c r="R577" s="246"/>
      <c r="S577" s="246"/>
      <c r="T577" s="247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8" t="s">
        <v>170</v>
      </c>
      <c r="AU577" s="248" t="s">
        <v>157</v>
      </c>
      <c r="AV577" s="13" t="s">
        <v>87</v>
      </c>
      <c r="AW577" s="13" t="s">
        <v>35</v>
      </c>
      <c r="AX577" s="13" t="s">
        <v>77</v>
      </c>
      <c r="AY577" s="248" t="s">
        <v>156</v>
      </c>
    </row>
    <row r="578" s="16" customFormat="1">
      <c r="A578" s="16"/>
      <c r="B578" s="280"/>
      <c r="C578" s="281"/>
      <c r="D578" s="233" t="s">
        <v>170</v>
      </c>
      <c r="E578" s="282" t="s">
        <v>1</v>
      </c>
      <c r="F578" s="283" t="s">
        <v>522</v>
      </c>
      <c r="G578" s="281"/>
      <c r="H578" s="284">
        <v>46.969999999999999</v>
      </c>
      <c r="I578" s="285"/>
      <c r="J578" s="281"/>
      <c r="K578" s="281"/>
      <c r="L578" s="286"/>
      <c r="M578" s="287"/>
      <c r="N578" s="288"/>
      <c r="O578" s="288"/>
      <c r="P578" s="288"/>
      <c r="Q578" s="288"/>
      <c r="R578" s="288"/>
      <c r="S578" s="288"/>
      <c r="T578" s="289"/>
      <c r="U578" s="16"/>
      <c r="V578" s="16"/>
      <c r="W578" s="16"/>
      <c r="X578" s="16"/>
      <c r="Y578" s="16"/>
      <c r="Z578" s="16"/>
      <c r="AA578" s="16"/>
      <c r="AB578" s="16"/>
      <c r="AC578" s="16"/>
      <c r="AD578" s="16"/>
      <c r="AE578" s="16"/>
      <c r="AT578" s="290" t="s">
        <v>170</v>
      </c>
      <c r="AU578" s="290" t="s">
        <v>157</v>
      </c>
      <c r="AV578" s="16" t="s">
        <v>157</v>
      </c>
      <c r="AW578" s="16" t="s">
        <v>35</v>
      </c>
      <c r="AX578" s="16" t="s">
        <v>77</v>
      </c>
      <c r="AY578" s="290" t="s">
        <v>156</v>
      </c>
    </row>
    <row r="579" s="15" customFormat="1">
      <c r="A579" s="15"/>
      <c r="B579" s="260"/>
      <c r="C579" s="261"/>
      <c r="D579" s="233" t="s">
        <v>170</v>
      </c>
      <c r="E579" s="262" t="s">
        <v>1</v>
      </c>
      <c r="F579" s="263" t="s">
        <v>602</v>
      </c>
      <c r="G579" s="261"/>
      <c r="H579" s="262" t="s">
        <v>1</v>
      </c>
      <c r="I579" s="264"/>
      <c r="J579" s="261"/>
      <c r="K579" s="261"/>
      <c r="L579" s="265"/>
      <c r="M579" s="266"/>
      <c r="N579" s="267"/>
      <c r="O579" s="267"/>
      <c r="P579" s="267"/>
      <c r="Q579" s="267"/>
      <c r="R579" s="267"/>
      <c r="S579" s="267"/>
      <c r="T579" s="268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69" t="s">
        <v>170</v>
      </c>
      <c r="AU579" s="269" t="s">
        <v>157</v>
      </c>
      <c r="AV579" s="15" t="s">
        <v>85</v>
      </c>
      <c r="AW579" s="15" t="s">
        <v>35</v>
      </c>
      <c r="AX579" s="15" t="s">
        <v>77</v>
      </c>
      <c r="AY579" s="269" t="s">
        <v>156</v>
      </c>
    </row>
    <row r="580" s="13" customFormat="1">
      <c r="A580" s="13"/>
      <c r="B580" s="238"/>
      <c r="C580" s="239"/>
      <c r="D580" s="233" t="s">
        <v>170</v>
      </c>
      <c r="E580" s="240" t="s">
        <v>1</v>
      </c>
      <c r="F580" s="241" t="s">
        <v>596</v>
      </c>
      <c r="G580" s="239"/>
      <c r="H580" s="242">
        <v>7</v>
      </c>
      <c r="I580" s="243"/>
      <c r="J580" s="239"/>
      <c r="K580" s="239"/>
      <c r="L580" s="244"/>
      <c r="M580" s="245"/>
      <c r="N580" s="246"/>
      <c r="O580" s="246"/>
      <c r="P580" s="246"/>
      <c r="Q580" s="246"/>
      <c r="R580" s="246"/>
      <c r="S580" s="246"/>
      <c r="T580" s="247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8" t="s">
        <v>170</v>
      </c>
      <c r="AU580" s="248" t="s">
        <v>157</v>
      </c>
      <c r="AV580" s="13" t="s">
        <v>87</v>
      </c>
      <c r="AW580" s="13" t="s">
        <v>35</v>
      </c>
      <c r="AX580" s="13" t="s">
        <v>77</v>
      </c>
      <c r="AY580" s="248" t="s">
        <v>156</v>
      </c>
    </row>
    <row r="581" s="13" customFormat="1">
      <c r="A581" s="13"/>
      <c r="B581" s="238"/>
      <c r="C581" s="239"/>
      <c r="D581" s="233" t="s">
        <v>170</v>
      </c>
      <c r="E581" s="240" t="s">
        <v>1</v>
      </c>
      <c r="F581" s="241" t="s">
        <v>597</v>
      </c>
      <c r="G581" s="239"/>
      <c r="H581" s="242">
        <v>9.6899999999999995</v>
      </c>
      <c r="I581" s="243"/>
      <c r="J581" s="239"/>
      <c r="K581" s="239"/>
      <c r="L581" s="244"/>
      <c r="M581" s="245"/>
      <c r="N581" s="246"/>
      <c r="O581" s="246"/>
      <c r="P581" s="246"/>
      <c r="Q581" s="246"/>
      <c r="R581" s="246"/>
      <c r="S581" s="246"/>
      <c r="T581" s="247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8" t="s">
        <v>170</v>
      </c>
      <c r="AU581" s="248" t="s">
        <v>157</v>
      </c>
      <c r="AV581" s="13" t="s">
        <v>87</v>
      </c>
      <c r="AW581" s="13" t="s">
        <v>35</v>
      </c>
      <c r="AX581" s="13" t="s">
        <v>77</v>
      </c>
      <c r="AY581" s="248" t="s">
        <v>156</v>
      </c>
    </row>
    <row r="582" s="13" customFormat="1">
      <c r="A582" s="13"/>
      <c r="B582" s="238"/>
      <c r="C582" s="239"/>
      <c r="D582" s="233" t="s">
        <v>170</v>
      </c>
      <c r="E582" s="240" t="s">
        <v>1</v>
      </c>
      <c r="F582" s="241" t="s">
        <v>598</v>
      </c>
      <c r="G582" s="239"/>
      <c r="H582" s="242">
        <v>8.9000000000000004</v>
      </c>
      <c r="I582" s="243"/>
      <c r="J582" s="239"/>
      <c r="K582" s="239"/>
      <c r="L582" s="244"/>
      <c r="M582" s="245"/>
      <c r="N582" s="246"/>
      <c r="O582" s="246"/>
      <c r="P582" s="246"/>
      <c r="Q582" s="246"/>
      <c r="R582" s="246"/>
      <c r="S582" s="246"/>
      <c r="T582" s="247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8" t="s">
        <v>170</v>
      </c>
      <c r="AU582" s="248" t="s">
        <v>157</v>
      </c>
      <c r="AV582" s="13" t="s">
        <v>87</v>
      </c>
      <c r="AW582" s="13" t="s">
        <v>35</v>
      </c>
      <c r="AX582" s="13" t="s">
        <v>77</v>
      </c>
      <c r="AY582" s="248" t="s">
        <v>156</v>
      </c>
    </row>
    <row r="583" s="13" customFormat="1">
      <c r="A583" s="13"/>
      <c r="B583" s="238"/>
      <c r="C583" s="239"/>
      <c r="D583" s="233" t="s">
        <v>170</v>
      </c>
      <c r="E583" s="240" t="s">
        <v>1</v>
      </c>
      <c r="F583" s="241" t="s">
        <v>599</v>
      </c>
      <c r="G583" s="239"/>
      <c r="H583" s="242">
        <v>8.3300000000000001</v>
      </c>
      <c r="I583" s="243"/>
      <c r="J583" s="239"/>
      <c r="K583" s="239"/>
      <c r="L583" s="244"/>
      <c r="M583" s="245"/>
      <c r="N583" s="246"/>
      <c r="O583" s="246"/>
      <c r="P583" s="246"/>
      <c r="Q583" s="246"/>
      <c r="R583" s="246"/>
      <c r="S583" s="246"/>
      <c r="T583" s="247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8" t="s">
        <v>170</v>
      </c>
      <c r="AU583" s="248" t="s">
        <v>157</v>
      </c>
      <c r="AV583" s="13" t="s">
        <v>87</v>
      </c>
      <c r="AW583" s="13" t="s">
        <v>35</v>
      </c>
      <c r="AX583" s="13" t="s">
        <v>77</v>
      </c>
      <c r="AY583" s="248" t="s">
        <v>156</v>
      </c>
    </row>
    <row r="584" s="13" customFormat="1">
      <c r="A584" s="13"/>
      <c r="B584" s="238"/>
      <c r="C584" s="239"/>
      <c r="D584" s="233" t="s">
        <v>170</v>
      </c>
      <c r="E584" s="240" t="s">
        <v>1</v>
      </c>
      <c r="F584" s="241" t="s">
        <v>600</v>
      </c>
      <c r="G584" s="239"/>
      <c r="H584" s="242">
        <v>13.050000000000001</v>
      </c>
      <c r="I584" s="243"/>
      <c r="J584" s="239"/>
      <c r="K584" s="239"/>
      <c r="L584" s="244"/>
      <c r="M584" s="245"/>
      <c r="N584" s="246"/>
      <c r="O584" s="246"/>
      <c r="P584" s="246"/>
      <c r="Q584" s="246"/>
      <c r="R584" s="246"/>
      <c r="S584" s="246"/>
      <c r="T584" s="247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8" t="s">
        <v>170</v>
      </c>
      <c r="AU584" s="248" t="s">
        <v>157</v>
      </c>
      <c r="AV584" s="13" t="s">
        <v>87</v>
      </c>
      <c r="AW584" s="13" t="s">
        <v>35</v>
      </c>
      <c r="AX584" s="13" t="s">
        <v>77</v>
      </c>
      <c r="AY584" s="248" t="s">
        <v>156</v>
      </c>
    </row>
    <row r="585" s="16" customFormat="1">
      <c r="A585" s="16"/>
      <c r="B585" s="280"/>
      <c r="C585" s="281"/>
      <c r="D585" s="233" t="s">
        <v>170</v>
      </c>
      <c r="E585" s="282" t="s">
        <v>1</v>
      </c>
      <c r="F585" s="283" t="s">
        <v>522</v>
      </c>
      <c r="G585" s="281"/>
      <c r="H585" s="284">
        <v>46.969999999999999</v>
      </c>
      <c r="I585" s="285"/>
      <c r="J585" s="281"/>
      <c r="K585" s="281"/>
      <c r="L585" s="286"/>
      <c r="M585" s="287"/>
      <c r="N585" s="288"/>
      <c r="O585" s="288"/>
      <c r="P585" s="288"/>
      <c r="Q585" s="288"/>
      <c r="R585" s="288"/>
      <c r="S585" s="288"/>
      <c r="T585" s="289"/>
      <c r="U585" s="16"/>
      <c r="V585" s="16"/>
      <c r="W585" s="16"/>
      <c r="X585" s="16"/>
      <c r="Y585" s="16"/>
      <c r="Z585" s="16"/>
      <c r="AA585" s="16"/>
      <c r="AB585" s="16"/>
      <c r="AC585" s="16"/>
      <c r="AD585" s="16"/>
      <c r="AE585" s="16"/>
      <c r="AT585" s="290" t="s">
        <v>170</v>
      </c>
      <c r="AU585" s="290" t="s">
        <v>157</v>
      </c>
      <c r="AV585" s="16" t="s">
        <v>157</v>
      </c>
      <c r="AW585" s="16" t="s">
        <v>35</v>
      </c>
      <c r="AX585" s="16" t="s">
        <v>77</v>
      </c>
      <c r="AY585" s="290" t="s">
        <v>156</v>
      </c>
    </row>
    <row r="586" s="14" customFormat="1">
      <c r="A586" s="14"/>
      <c r="B586" s="249"/>
      <c r="C586" s="250"/>
      <c r="D586" s="233" t="s">
        <v>170</v>
      </c>
      <c r="E586" s="251" t="s">
        <v>1</v>
      </c>
      <c r="F586" s="252" t="s">
        <v>174</v>
      </c>
      <c r="G586" s="250"/>
      <c r="H586" s="253">
        <v>140.91</v>
      </c>
      <c r="I586" s="254"/>
      <c r="J586" s="250"/>
      <c r="K586" s="250"/>
      <c r="L586" s="255"/>
      <c r="M586" s="256"/>
      <c r="N586" s="257"/>
      <c r="O586" s="257"/>
      <c r="P586" s="257"/>
      <c r="Q586" s="257"/>
      <c r="R586" s="257"/>
      <c r="S586" s="257"/>
      <c r="T586" s="258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9" t="s">
        <v>170</v>
      </c>
      <c r="AU586" s="259" t="s">
        <v>157</v>
      </c>
      <c r="AV586" s="14" t="s">
        <v>166</v>
      </c>
      <c r="AW586" s="14" t="s">
        <v>35</v>
      </c>
      <c r="AX586" s="14" t="s">
        <v>85</v>
      </c>
      <c r="AY586" s="259" t="s">
        <v>156</v>
      </c>
    </row>
    <row r="587" s="2" customFormat="1" ht="21.75" customHeight="1">
      <c r="A587" s="40"/>
      <c r="B587" s="41"/>
      <c r="C587" s="220" t="s">
        <v>331</v>
      </c>
      <c r="D587" s="220" t="s">
        <v>161</v>
      </c>
      <c r="E587" s="221" t="s">
        <v>603</v>
      </c>
      <c r="F587" s="222" t="s">
        <v>604</v>
      </c>
      <c r="G587" s="223" t="s">
        <v>177</v>
      </c>
      <c r="H587" s="224">
        <v>31</v>
      </c>
      <c r="I587" s="225"/>
      <c r="J587" s="226">
        <f>ROUND(I587*H587,2)</f>
        <v>0</v>
      </c>
      <c r="K587" s="222" t="s">
        <v>165</v>
      </c>
      <c r="L587" s="46"/>
      <c r="M587" s="227" t="s">
        <v>1</v>
      </c>
      <c r="N587" s="228" t="s">
        <v>42</v>
      </c>
      <c r="O587" s="93"/>
      <c r="P587" s="229">
        <f>O587*H587</f>
        <v>0</v>
      </c>
      <c r="Q587" s="229">
        <v>0</v>
      </c>
      <c r="R587" s="229">
        <f>Q587*H587</f>
        <v>0</v>
      </c>
      <c r="S587" s="229">
        <v>0.075999999999999998</v>
      </c>
      <c r="T587" s="230">
        <f>S587*H587</f>
        <v>2.3559999999999999</v>
      </c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R587" s="231" t="s">
        <v>166</v>
      </c>
      <c r="AT587" s="231" t="s">
        <v>161</v>
      </c>
      <c r="AU587" s="231" t="s">
        <v>157</v>
      </c>
      <c r="AY587" s="19" t="s">
        <v>156</v>
      </c>
      <c r="BE587" s="232">
        <f>IF(N587="základní",J587,0)</f>
        <v>0</v>
      </c>
      <c r="BF587" s="232">
        <f>IF(N587="snížená",J587,0)</f>
        <v>0</v>
      </c>
      <c r="BG587" s="232">
        <f>IF(N587="zákl. přenesená",J587,0)</f>
        <v>0</v>
      </c>
      <c r="BH587" s="232">
        <f>IF(N587="sníž. přenesená",J587,0)</f>
        <v>0</v>
      </c>
      <c r="BI587" s="232">
        <f>IF(N587="nulová",J587,0)</f>
        <v>0</v>
      </c>
      <c r="BJ587" s="19" t="s">
        <v>85</v>
      </c>
      <c r="BK587" s="232">
        <f>ROUND(I587*H587,2)</f>
        <v>0</v>
      </c>
      <c r="BL587" s="19" t="s">
        <v>166</v>
      </c>
      <c r="BM587" s="231" t="s">
        <v>605</v>
      </c>
    </row>
    <row r="588" s="2" customFormat="1">
      <c r="A588" s="40"/>
      <c r="B588" s="41"/>
      <c r="C588" s="42"/>
      <c r="D588" s="233" t="s">
        <v>168</v>
      </c>
      <c r="E588" s="42"/>
      <c r="F588" s="234" t="s">
        <v>606</v>
      </c>
      <c r="G588" s="42"/>
      <c r="H588" s="42"/>
      <c r="I588" s="235"/>
      <c r="J588" s="42"/>
      <c r="K588" s="42"/>
      <c r="L588" s="46"/>
      <c r="M588" s="236"/>
      <c r="N588" s="237"/>
      <c r="O588" s="93"/>
      <c r="P588" s="93"/>
      <c r="Q588" s="93"/>
      <c r="R588" s="93"/>
      <c r="S588" s="93"/>
      <c r="T588" s="94"/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T588" s="19" t="s">
        <v>168</v>
      </c>
      <c r="AU588" s="19" t="s">
        <v>157</v>
      </c>
    </row>
    <row r="589" s="13" customFormat="1">
      <c r="A589" s="13"/>
      <c r="B589" s="238"/>
      <c r="C589" s="239"/>
      <c r="D589" s="233" t="s">
        <v>170</v>
      </c>
      <c r="E589" s="240" t="s">
        <v>1</v>
      </c>
      <c r="F589" s="241" t="s">
        <v>607</v>
      </c>
      <c r="G589" s="239"/>
      <c r="H589" s="242">
        <v>11</v>
      </c>
      <c r="I589" s="243"/>
      <c r="J589" s="239"/>
      <c r="K589" s="239"/>
      <c r="L589" s="244"/>
      <c r="M589" s="245"/>
      <c r="N589" s="246"/>
      <c r="O589" s="246"/>
      <c r="P589" s="246"/>
      <c r="Q589" s="246"/>
      <c r="R589" s="246"/>
      <c r="S589" s="246"/>
      <c r="T589" s="247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8" t="s">
        <v>170</v>
      </c>
      <c r="AU589" s="248" t="s">
        <v>157</v>
      </c>
      <c r="AV589" s="13" t="s">
        <v>87</v>
      </c>
      <c r="AW589" s="13" t="s">
        <v>35</v>
      </c>
      <c r="AX589" s="13" t="s">
        <v>77</v>
      </c>
      <c r="AY589" s="248" t="s">
        <v>156</v>
      </c>
    </row>
    <row r="590" s="13" customFormat="1">
      <c r="A590" s="13"/>
      <c r="B590" s="238"/>
      <c r="C590" s="239"/>
      <c r="D590" s="233" t="s">
        <v>170</v>
      </c>
      <c r="E590" s="240" t="s">
        <v>1</v>
      </c>
      <c r="F590" s="241" t="s">
        <v>608</v>
      </c>
      <c r="G590" s="239"/>
      <c r="H590" s="242">
        <v>9</v>
      </c>
      <c r="I590" s="243"/>
      <c r="J590" s="239"/>
      <c r="K590" s="239"/>
      <c r="L590" s="244"/>
      <c r="M590" s="245"/>
      <c r="N590" s="246"/>
      <c r="O590" s="246"/>
      <c r="P590" s="246"/>
      <c r="Q590" s="246"/>
      <c r="R590" s="246"/>
      <c r="S590" s="246"/>
      <c r="T590" s="247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8" t="s">
        <v>170</v>
      </c>
      <c r="AU590" s="248" t="s">
        <v>157</v>
      </c>
      <c r="AV590" s="13" t="s">
        <v>87</v>
      </c>
      <c r="AW590" s="13" t="s">
        <v>35</v>
      </c>
      <c r="AX590" s="13" t="s">
        <v>77</v>
      </c>
      <c r="AY590" s="248" t="s">
        <v>156</v>
      </c>
    </row>
    <row r="591" s="13" customFormat="1">
      <c r="A591" s="13"/>
      <c r="B591" s="238"/>
      <c r="C591" s="239"/>
      <c r="D591" s="233" t="s">
        <v>170</v>
      </c>
      <c r="E591" s="240" t="s">
        <v>1</v>
      </c>
      <c r="F591" s="241" t="s">
        <v>607</v>
      </c>
      <c r="G591" s="239"/>
      <c r="H591" s="242">
        <v>11</v>
      </c>
      <c r="I591" s="243"/>
      <c r="J591" s="239"/>
      <c r="K591" s="239"/>
      <c r="L591" s="244"/>
      <c r="M591" s="245"/>
      <c r="N591" s="246"/>
      <c r="O591" s="246"/>
      <c r="P591" s="246"/>
      <c r="Q591" s="246"/>
      <c r="R591" s="246"/>
      <c r="S591" s="246"/>
      <c r="T591" s="247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8" t="s">
        <v>170</v>
      </c>
      <c r="AU591" s="248" t="s">
        <v>157</v>
      </c>
      <c r="AV591" s="13" t="s">
        <v>87</v>
      </c>
      <c r="AW591" s="13" t="s">
        <v>35</v>
      </c>
      <c r="AX591" s="13" t="s">
        <v>77</v>
      </c>
      <c r="AY591" s="248" t="s">
        <v>156</v>
      </c>
    </row>
    <row r="592" s="14" customFormat="1">
      <c r="A592" s="14"/>
      <c r="B592" s="249"/>
      <c r="C592" s="250"/>
      <c r="D592" s="233" t="s">
        <v>170</v>
      </c>
      <c r="E592" s="251" t="s">
        <v>1</v>
      </c>
      <c r="F592" s="252" t="s">
        <v>174</v>
      </c>
      <c r="G592" s="250"/>
      <c r="H592" s="253">
        <v>31</v>
      </c>
      <c r="I592" s="254"/>
      <c r="J592" s="250"/>
      <c r="K592" s="250"/>
      <c r="L592" s="255"/>
      <c r="M592" s="256"/>
      <c r="N592" s="257"/>
      <c r="O592" s="257"/>
      <c r="P592" s="257"/>
      <c r="Q592" s="257"/>
      <c r="R592" s="257"/>
      <c r="S592" s="257"/>
      <c r="T592" s="258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9" t="s">
        <v>170</v>
      </c>
      <c r="AU592" s="259" t="s">
        <v>157</v>
      </c>
      <c r="AV592" s="14" t="s">
        <v>166</v>
      </c>
      <c r="AW592" s="14" t="s">
        <v>35</v>
      </c>
      <c r="AX592" s="14" t="s">
        <v>85</v>
      </c>
      <c r="AY592" s="259" t="s">
        <v>156</v>
      </c>
    </row>
    <row r="593" s="12" customFormat="1" ht="20.88" customHeight="1">
      <c r="A593" s="12"/>
      <c r="B593" s="204"/>
      <c r="C593" s="205"/>
      <c r="D593" s="206" t="s">
        <v>76</v>
      </c>
      <c r="E593" s="218" t="s">
        <v>609</v>
      </c>
      <c r="F593" s="218" t="s">
        <v>610</v>
      </c>
      <c r="G593" s="205"/>
      <c r="H593" s="205"/>
      <c r="I593" s="208"/>
      <c r="J593" s="219">
        <f>BK593</f>
        <v>0</v>
      </c>
      <c r="K593" s="205"/>
      <c r="L593" s="210"/>
      <c r="M593" s="211"/>
      <c r="N593" s="212"/>
      <c r="O593" s="212"/>
      <c r="P593" s="213">
        <f>SUM(P594:P613)</f>
        <v>0</v>
      </c>
      <c r="Q593" s="212"/>
      <c r="R593" s="213">
        <f>SUM(R594:R613)</f>
        <v>0</v>
      </c>
      <c r="S593" s="212"/>
      <c r="T593" s="214">
        <f>SUM(T594:T613)</f>
        <v>18.502704000000001</v>
      </c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R593" s="215" t="s">
        <v>85</v>
      </c>
      <c r="AT593" s="216" t="s">
        <v>76</v>
      </c>
      <c r="AU593" s="216" t="s">
        <v>87</v>
      </c>
      <c r="AY593" s="215" t="s">
        <v>156</v>
      </c>
      <c r="BK593" s="217">
        <f>SUM(BK594:BK613)</f>
        <v>0</v>
      </c>
    </row>
    <row r="594" s="2" customFormat="1" ht="24.15" customHeight="1">
      <c r="A594" s="40"/>
      <c r="B594" s="41"/>
      <c r="C594" s="220" t="s">
        <v>395</v>
      </c>
      <c r="D594" s="220" t="s">
        <v>161</v>
      </c>
      <c r="E594" s="221" t="s">
        <v>611</v>
      </c>
      <c r="F594" s="222" t="s">
        <v>612</v>
      </c>
      <c r="G594" s="223" t="s">
        <v>185</v>
      </c>
      <c r="H594" s="224">
        <v>25.984999999999999</v>
      </c>
      <c r="I594" s="225"/>
      <c r="J594" s="226">
        <f>ROUND(I594*H594,2)</f>
        <v>0</v>
      </c>
      <c r="K594" s="222" t="s">
        <v>165</v>
      </c>
      <c r="L594" s="46"/>
      <c r="M594" s="227" t="s">
        <v>1</v>
      </c>
      <c r="N594" s="228" t="s">
        <v>42</v>
      </c>
      <c r="O594" s="93"/>
      <c r="P594" s="229">
        <f>O594*H594</f>
        <v>0</v>
      </c>
      <c r="Q594" s="229">
        <v>0</v>
      </c>
      <c r="R594" s="229">
        <f>Q594*H594</f>
        <v>0</v>
      </c>
      <c r="S594" s="229">
        <v>0</v>
      </c>
      <c r="T594" s="230">
        <f>S594*H594</f>
        <v>0</v>
      </c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R594" s="231" t="s">
        <v>166</v>
      </c>
      <c r="AT594" s="231" t="s">
        <v>161</v>
      </c>
      <c r="AU594" s="231" t="s">
        <v>157</v>
      </c>
      <c r="AY594" s="19" t="s">
        <v>156</v>
      </c>
      <c r="BE594" s="232">
        <f>IF(N594="základní",J594,0)</f>
        <v>0</v>
      </c>
      <c r="BF594" s="232">
        <f>IF(N594="snížená",J594,0)</f>
        <v>0</v>
      </c>
      <c r="BG594" s="232">
        <f>IF(N594="zákl. přenesená",J594,0)</f>
        <v>0</v>
      </c>
      <c r="BH594" s="232">
        <f>IF(N594="sníž. přenesená",J594,0)</f>
        <v>0</v>
      </c>
      <c r="BI594" s="232">
        <f>IF(N594="nulová",J594,0)</f>
        <v>0</v>
      </c>
      <c r="BJ594" s="19" t="s">
        <v>85</v>
      </c>
      <c r="BK594" s="232">
        <f>ROUND(I594*H594,2)</f>
        <v>0</v>
      </c>
      <c r="BL594" s="19" t="s">
        <v>166</v>
      </c>
      <c r="BM594" s="231" t="s">
        <v>613</v>
      </c>
    </row>
    <row r="595" s="2" customFormat="1">
      <c r="A595" s="40"/>
      <c r="B595" s="41"/>
      <c r="C595" s="42"/>
      <c r="D595" s="233" t="s">
        <v>168</v>
      </c>
      <c r="E595" s="42"/>
      <c r="F595" s="234" t="s">
        <v>614</v>
      </c>
      <c r="G595" s="42"/>
      <c r="H595" s="42"/>
      <c r="I595" s="235"/>
      <c r="J595" s="42"/>
      <c r="K595" s="42"/>
      <c r="L595" s="46"/>
      <c r="M595" s="236"/>
      <c r="N595" s="237"/>
      <c r="O595" s="93"/>
      <c r="P595" s="93"/>
      <c r="Q595" s="93"/>
      <c r="R595" s="93"/>
      <c r="S595" s="93"/>
      <c r="T595" s="94"/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T595" s="19" t="s">
        <v>168</v>
      </c>
      <c r="AU595" s="19" t="s">
        <v>157</v>
      </c>
    </row>
    <row r="596" s="15" customFormat="1">
      <c r="A596" s="15"/>
      <c r="B596" s="260"/>
      <c r="C596" s="261"/>
      <c r="D596" s="233" t="s">
        <v>170</v>
      </c>
      <c r="E596" s="262" t="s">
        <v>1</v>
      </c>
      <c r="F596" s="263" t="s">
        <v>615</v>
      </c>
      <c r="G596" s="261"/>
      <c r="H596" s="262" t="s">
        <v>1</v>
      </c>
      <c r="I596" s="264"/>
      <c r="J596" s="261"/>
      <c r="K596" s="261"/>
      <c r="L596" s="265"/>
      <c r="M596" s="266"/>
      <c r="N596" s="267"/>
      <c r="O596" s="267"/>
      <c r="P596" s="267"/>
      <c r="Q596" s="267"/>
      <c r="R596" s="267"/>
      <c r="S596" s="267"/>
      <c r="T596" s="268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69" t="s">
        <v>170</v>
      </c>
      <c r="AU596" s="269" t="s">
        <v>157</v>
      </c>
      <c r="AV596" s="15" t="s">
        <v>85</v>
      </c>
      <c r="AW596" s="15" t="s">
        <v>35</v>
      </c>
      <c r="AX596" s="15" t="s">
        <v>77</v>
      </c>
      <c r="AY596" s="269" t="s">
        <v>156</v>
      </c>
    </row>
    <row r="597" s="13" customFormat="1">
      <c r="A597" s="13"/>
      <c r="B597" s="238"/>
      <c r="C597" s="239"/>
      <c r="D597" s="233" t="s">
        <v>170</v>
      </c>
      <c r="E597" s="240" t="s">
        <v>1</v>
      </c>
      <c r="F597" s="241" t="s">
        <v>616</v>
      </c>
      <c r="G597" s="239"/>
      <c r="H597" s="242">
        <v>25.984999999999999</v>
      </c>
      <c r="I597" s="243"/>
      <c r="J597" s="239"/>
      <c r="K597" s="239"/>
      <c r="L597" s="244"/>
      <c r="M597" s="245"/>
      <c r="N597" s="246"/>
      <c r="O597" s="246"/>
      <c r="P597" s="246"/>
      <c r="Q597" s="246"/>
      <c r="R597" s="246"/>
      <c r="S597" s="246"/>
      <c r="T597" s="247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8" t="s">
        <v>170</v>
      </c>
      <c r="AU597" s="248" t="s">
        <v>157</v>
      </c>
      <c r="AV597" s="13" t="s">
        <v>87</v>
      </c>
      <c r="AW597" s="13" t="s">
        <v>35</v>
      </c>
      <c r="AX597" s="13" t="s">
        <v>77</v>
      </c>
      <c r="AY597" s="248" t="s">
        <v>156</v>
      </c>
    </row>
    <row r="598" s="14" customFormat="1">
      <c r="A598" s="14"/>
      <c r="B598" s="249"/>
      <c r="C598" s="250"/>
      <c r="D598" s="233" t="s">
        <v>170</v>
      </c>
      <c r="E598" s="251" t="s">
        <v>1</v>
      </c>
      <c r="F598" s="252" t="s">
        <v>174</v>
      </c>
      <c r="G598" s="250"/>
      <c r="H598" s="253">
        <v>25.984999999999999</v>
      </c>
      <c r="I598" s="254"/>
      <c r="J598" s="250"/>
      <c r="K598" s="250"/>
      <c r="L598" s="255"/>
      <c r="M598" s="256"/>
      <c r="N598" s="257"/>
      <c r="O598" s="257"/>
      <c r="P598" s="257"/>
      <c r="Q598" s="257"/>
      <c r="R598" s="257"/>
      <c r="S598" s="257"/>
      <c r="T598" s="258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9" t="s">
        <v>170</v>
      </c>
      <c r="AU598" s="259" t="s">
        <v>157</v>
      </c>
      <c r="AV598" s="14" t="s">
        <v>166</v>
      </c>
      <c r="AW598" s="14" t="s">
        <v>35</v>
      </c>
      <c r="AX598" s="14" t="s">
        <v>85</v>
      </c>
      <c r="AY598" s="259" t="s">
        <v>156</v>
      </c>
    </row>
    <row r="599" s="2" customFormat="1" ht="33" customHeight="1">
      <c r="A599" s="40"/>
      <c r="B599" s="41"/>
      <c r="C599" s="220" t="s">
        <v>436</v>
      </c>
      <c r="D599" s="220" t="s">
        <v>161</v>
      </c>
      <c r="E599" s="221" t="s">
        <v>617</v>
      </c>
      <c r="F599" s="222" t="s">
        <v>618</v>
      </c>
      <c r="G599" s="223" t="s">
        <v>177</v>
      </c>
      <c r="H599" s="224">
        <v>137.25</v>
      </c>
      <c r="I599" s="225"/>
      <c r="J599" s="226">
        <f>ROUND(I599*H599,2)</f>
        <v>0</v>
      </c>
      <c r="K599" s="222" t="s">
        <v>165</v>
      </c>
      <c r="L599" s="46"/>
      <c r="M599" s="227" t="s">
        <v>1</v>
      </c>
      <c r="N599" s="228" t="s">
        <v>42</v>
      </c>
      <c r="O599" s="93"/>
      <c r="P599" s="229">
        <f>O599*H599</f>
        <v>0</v>
      </c>
      <c r="Q599" s="229">
        <v>0</v>
      </c>
      <c r="R599" s="229">
        <f>Q599*H599</f>
        <v>0</v>
      </c>
      <c r="S599" s="229">
        <v>0.045999999999999999</v>
      </c>
      <c r="T599" s="230">
        <f>S599*H599</f>
        <v>6.3135000000000003</v>
      </c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R599" s="231" t="s">
        <v>166</v>
      </c>
      <c r="AT599" s="231" t="s">
        <v>161</v>
      </c>
      <c r="AU599" s="231" t="s">
        <v>157</v>
      </c>
      <c r="AY599" s="19" t="s">
        <v>156</v>
      </c>
      <c r="BE599" s="232">
        <f>IF(N599="základní",J599,0)</f>
        <v>0</v>
      </c>
      <c r="BF599" s="232">
        <f>IF(N599="snížená",J599,0)</f>
        <v>0</v>
      </c>
      <c r="BG599" s="232">
        <f>IF(N599="zákl. přenesená",J599,0)</f>
        <v>0</v>
      </c>
      <c r="BH599" s="232">
        <f>IF(N599="sníž. přenesená",J599,0)</f>
        <v>0</v>
      </c>
      <c r="BI599" s="232">
        <f>IF(N599="nulová",J599,0)</f>
        <v>0</v>
      </c>
      <c r="BJ599" s="19" t="s">
        <v>85</v>
      </c>
      <c r="BK599" s="232">
        <f>ROUND(I599*H599,2)</f>
        <v>0</v>
      </c>
      <c r="BL599" s="19" t="s">
        <v>166</v>
      </c>
      <c r="BM599" s="231" t="s">
        <v>619</v>
      </c>
    </row>
    <row r="600" s="2" customFormat="1">
      <c r="A600" s="40"/>
      <c r="B600" s="41"/>
      <c r="C600" s="42"/>
      <c r="D600" s="233" t="s">
        <v>168</v>
      </c>
      <c r="E600" s="42"/>
      <c r="F600" s="234" t="s">
        <v>620</v>
      </c>
      <c r="G600" s="42"/>
      <c r="H600" s="42"/>
      <c r="I600" s="235"/>
      <c r="J600" s="42"/>
      <c r="K600" s="42"/>
      <c r="L600" s="46"/>
      <c r="M600" s="236"/>
      <c r="N600" s="237"/>
      <c r="O600" s="93"/>
      <c r="P600" s="93"/>
      <c r="Q600" s="93"/>
      <c r="R600" s="93"/>
      <c r="S600" s="93"/>
      <c r="T600" s="94"/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T600" s="19" t="s">
        <v>168</v>
      </c>
      <c r="AU600" s="19" t="s">
        <v>157</v>
      </c>
    </row>
    <row r="601" s="15" customFormat="1">
      <c r="A601" s="15"/>
      <c r="B601" s="260"/>
      <c r="C601" s="261"/>
      <c r="D601" s="233" t="s">
        <v>170</v>
      </c>
      <c r="E601" s="262" t="s">
        <v>1</v>
      </c>
      <c r="F601" s="263" t="s">
        <v>343</v>
      </c>
      <c r="G601" s="261"/>
      <c r="H601" s="262" t="s">
        <v>1</v>
      </c>
      <c r="I601" s="264"/>
      <c r="J601" s="261"/>
      <c r="K601" s="261"/>
      <c r="L601" s="265"/>
      <c r="M601" s="266"/>
      <c r="N601" s="267"/>
      <c r="O601" s="267"/>
      <c r="P601" s="267"/>
      <c r="Q601" s="267"/>
      <c r="R601" s="267"/>
      <c r="S601" s="267"/>
      <c r="T601" s="268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69" t="s">
        <v>170</v>
      </c>
      <c r="AU601" s="269" t="s">
        <v>157</v>
      </c>
      <c r="AV601" s="15" t="s">
        <v>85</v>
      </c>
      <c r="AW601" s="15" t="s">
        <v>35</v>
      </c>
      <c r="AX601" s="15" t="s">
        <v>77</v>
      </c>
      <c r="AY601" s="269" t="s">
        <v>156</v>
      </c>
    </row>
    <row r="602" s="13" customFormat="1">
      <c r="A602" s="13"/>
      <c r="B602" s="238"/>
      <c r="C602" s="239"/>
      <c r="D602" s="233" t="s">
        <v>170</v>
      </c>
      <c r="E602" s="240" t="s">
        <v>1</v>
      </c>
      <c r="F602" s="241" t="s">
        <v>621</v>
      </c>
      <c r="G602" s="239"/>
      <c r="H602" s="242">
        <v>6.9749999999999996</v>
      </c>
      <c r="I602" s="243"/>
      <c r="J602" s="239"/>
      <c r="K602" s="239"/>
      <c r="L602" s="244"/>
      <c r="M602" s="245"/>
      <c r="N602" s="246"/>
      <c r="O602" s="246"/>
      <c r="P602" s="246"/>
      <c r="Q602" s="246"/>
      <c r="R602" s="246"/>
      <c r="S602" s="246"/>
      <c r="T602" s="247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8" t="s">
        <v>170</v>
      </c>
      <c r="AU602" s="248" t="s">
        <v>157</v>
      </c>
      <c r="AV602" s="13" t="s">
        <v>87</v>
      </c>
      <c r="AW602" s="13" t="s">
        <v>35</v>
      </c>
      <c r="AX602" s="13" t="s">
        <v>77</v>
      </c>
      <c r="AY602" s="248" t="s">
        <v>156</v>
      </c>
    </row>
    <row r="603" s="13" customFormat="1">
      <c r="A603" s="13"/>
      <c r="B603" s="238"/>
      <c r="C603" s="239"/>
      <c r="D603" s="233" t="s">
        <v>170</v>
      </c>
      <c r="E603" s="240" t="s">
        <v>1</v>
      </c>
      <c r="F603" s="241" t="s">
        <v>622</v>
      </c>
      <c r="G603" s="239"/>
      <c r="H603" s="242">
        <v>9.3000000000000007</v>
      </c>
      <c r="I603" s="243"/>
      <c r="J603" s="239"/>
      <c r="K603" s="239"/>
      <c r="L603" s="244"/>
      <c r="M603" s="245"/>
      <c r="N603" s="246"/>
      <c r="O603" s="246"/>
      <c r="P603" s="246"/>
      <c r="Q603" s="246"/>
      <c r="R603" s="246"/>
      <c r="S603" s="246"/>
      <c r="T603" s="247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8" t="s">
        <v>170</v>
      </c>
      <c r="AU603" s="248" t="s">
        <v>157</v>
      </c>
      <c r="AV603" s="13" t="s">
        <v>87</v>
      </c>
      <c r="AW603" s="13" t="s">
        <v>35</v>
      </c>
      <c r="AX603" s="13" t="s">
        <v>77</v>
      </c>
      <c r="AY603" s="248" t="s">
        <v>156</v>
      </c>
    </row>
    <row r="604" s="13" customFormat="1">
      <c r="A604" s="13"/>
      <c r="B604" s="238"/>
      <c r="C604" s="239"/>
      <c r="D604" s="233" t="s">
        <v>170</v>
      </c>
      <c r="E604" s="240" t="s">
        <v>1</v>
      </c>
      <c r="F604" s="241" t="s">
        <v>623</v>
      </c>
      <c r="G604" s="239"/>
      <c r="H604" s="242">
        <v>9.1500000000000004</v>
      </c>
      <c r="I604" s="243"/>
      <c r="J604" s="239"/>
      <c r="K604" s="239"/>
      <c r="L604" s="244"/>
      <c r="M604" s="245"/>
      <c r="N604" s="246"/>
      <c r="O604" s="246"/>
      <c r="P604" s="246"/>
      <c r="Q604" s="246"/>
      <c r="R604" s="246"/>
      <c r="S604" s="246"/>
      <c r="T604" s="247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8" t="s">
        <v>170</v>
      </c>
      <c r="AU604" s="248" t="s">
        <v>157</v>
      </c>
      <c r="AV604" s="13" t="s">
        <v>87</v>
      </c>
      <c r="AW604" s="13" t="s">
        <v>35</v>
      </c>
      <c r="AX604" s="13" t="s">
        <v>77</v>
      </c>
      <c r="AY604" s="248" t="s">
        <v>156</v>
      </c>
    </row>
    <row r="605" s="13" customFormat="1">
      <c r="A605" s="13"/>
      <c r="B605" s="238"/>
      <c r="C605" s="239"/>
      <c r="D605" s="233" t="s">
        <v>170</v>
      </c>
      <c r="E605" s="240" t="s">
        <v>1</v>
      </c>
      <c r="F605" s="241" t="s">
        <v>624</v>
      </c>
      <c r="G605" s="239"/>
      <c r="H605" s="242">
        <v>20.324999999999999</v>
      </c>
      <c r="I605" s="243"/>
      <c r="J605" s="239"/>
      <c r="K605" s="239"/>
      <c r="L605" s="244"/>
      <c r="M605" s="245"/>
      <c r="N605" s="246"/>
      <c r="O605" s="246"/>
      <c r="P605" s="246"/>
      <c r="Q605" s="246"/>
      <c r="R605" s="246"/>
      <c r="S605" s="246"/>
      <c r="T605" s="247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8" t="s">
        <v>170</v>
      </c>
      <c r="AU605" s="248" t="s">
        <v>157</v>
      </c>
      <c r="AV605" s="13" t="s">
        <v>87</v>
      </c>
      <c r="AW605" s="13" t="s">
        <v>35</v>
      </c>
      <c r="AX605" s="13" t="s">
        <v>77</v>
      </c>
      <c r="AY605" s="248" t="s">
        <v>156</v>
      </c>
    </row>
    <row r="606" s="14" customFormat="1">
      <c r="A606" s="14"/>
      <c r="B606" s="249"/>
      <c r="C606" s="250"/>
      <c r="D606" s="233" t="s">
        <v>170</v>
      </c>
      <c r="E606" s="251" t="s">
        <v>1</v>
      </c>
      <c r="F606" s="252" t="s">
        <v>174</v>
      </c>
      <c r="G606" s="250"/>
      <c r="H606" s="253">
        <v>45.75</v>
      </c>
      <c r="I606" s="254"/>
      <c r="J606" s="250"/>
      <c r="K606" s="250"/>
      <c r="L606" s="255"/>
      <c r="M606" s="256"/>
      <c r="N606" s="257"/>
      <c r="O606" s="257"/>
      <c r="P606" s="257"/>
      <c r="Q606" s="257"/>
      <c r="R606" s="257"/>
      <c r="S606" s="257"/>
      <c r="T606" s="258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9" t="s">
        <v>170</v>
      </c>
      <c r="AU606" s="259" t="s">
        <v>157</v>
      </c>
      <c r="AV606" s="14" t="s">
        <v>166</v>
      </c>
      <c r="AW606" s="14" t="s">
        <v>35</v>
      </c>
      <c r="AX606" s="14" t="s">
        <v>85</v>
      </c>
      <c r="AY606" s="259" t="s">
        <v>156</v>
      </c>
    </row>
    <row r="607" s="13" customFormat="1">
      <c r="A607" s="13"/>
      <c r="B607" s="238"/>
      <c r="C607" s="239"/>
      <c r="D607" s="233" t="s">
        <v>170</v>
      </c>
      <c r="E607" s="239"/>
      <c r="F607" s="241" t="s">
        <v>625</v>
      </c>
      <c r="G607" s="239"/>
      <c r="H607" s="242">
        <v>137.25</v>
      </c>
      <c r="I607" s="243"/>
      <c r="J607" s="239"/>
      <c r="K607" s="239"/>
      <c r="L607" s="244"/>
      <c r="M607" s="245"/>
      <c r="N607" s="246"/>
      <c r="O607" s="246"/>
      <c r="P607" s="246"/>
      <c r="Q607" s="246"/>
      <c r="R607" s="246"/>
      <c r="S607" s="246"/>
      <c r="T607" s="247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8" t="s">
        <v>170</v>
      </c>
      <c r="AU607" s="248" t="s">
        <v>157</v>
      </c>
      <c r="AV607" s="13" t="s">
        <v>87</v>
      </c>
      <c r="AW607" s="13" t="s">
        <v>4</v>
      </c>
      <c r="AX607" s="13" t="s">
        <v>85</v>
      </c>
      <c r="AY607" s="248" t="s">
        <v>156</v>
      </c>
    </row>
    <row r="608" s="2" customFormat="1" ht="24.15" customHeight="1">
      <c r="A608" s="40"/>
      <c r="B608" s="41"/>
      <c r="C608" s="220" t="s">
        <v>626</v>
      </c>
      <c r="D608" s="220" t="s">
        <v>161</v>
      </c>
      <c r="E608" s="221" t="s">
        <v>627</v>
      </c>
      <c r="F608" s="222" t="s">
        <v>628</v>
      </c>
      <c r="G608" s="223" t="s">
        <v>177</v>
      </c>
      <c r="H608" s="224">
        <v>179.25299999999999</v>
      </c>
      <c r="I608" s="225"/>
      <c r="J608" s="226">
        <f>ROUND(I608*H608,2)</f>
        <v>0</v>
      </c>
      <c r="K608" s="222" t="s">
        <v>165</v>
      </c>
      <c r="L608" s="46"/>
      <c r="M608" s="227" t="s">
        <v>1</v>
      </c>
      <c r="N608" s="228" t="s">
        <v>42</v>
      </c>
      <c r="O608" s="93"/>
      <c r="P608" s="229">
        <f>O608*H608</f>
        <v>0</v>
      </c>
      <c r="Q608" s="229">
        <v>0</v>
      </c>
      <c r="R608" s="229">
        <f>Q608*H608</f>
        <v>0</v>
      </c>
      <c r="S608" s="229">
        <v>0.068000000000000005</v>
      </c>
      <c r="T608" s="230">
        <f>S608*H608</f>
        <v>12.189204</v>
      </c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R608" s="231" t="s">
        <v>166</v>
      </c>
      <c r="AT608" s="231" t="s">
        <v>161</v>
      </c>
      <c r="AU608" s="231" t="s">
        <v>157</v>
      </c>
      <c r="AY608" s="19" t="s">
        <v>156</v>
      </c>
      <c r="BE608" s="232">
        <f>IF(N608="základní",J608,0)</f>
        <v>0</v>
      </c>
      <c r="BF608" s="232">
        <f>IF(N608="snížená",J608,0)</f>
        <v>0</v>
      </c>
      <c r="BG608" s="232">
        <f>IF(N608="zákl. přenesená",J608,0)</f>
        <v>0</v>
      </c>
      <c r="BH608" s="232">
        <f>IF(N608="sníž. přenesená",J608,0)</f>
        <v>0</v>
      </c>
      <c r="BI608" s="232">
        <f>IF(N608="nulová",J608,0)</f>
        <v>0</v>
      </c>
      <c r="BJ608" s="19" t="s">
        <v>85</v>
      </c>
      <c r="BK608" s="232">
        <f>ROUND(I608*H608,2)</f>
        <v>0</v>
      </c>
      <c r="BL608" s="19" t="s">
        <v>166</v>
      </c>
      <c r="BM608" s="231" t="s">
        <v>629</v>
      </c>
    </row>
    <row r="609" s="2" customFormat="1">
      <c r="A609" s="40"/>
      <c r="B609" s="41"/>
      <c r="C609" s="42"/>
      <c r="D609" s="233" t="s">
        <v>168</v>
      </c>
      <c r="E609" s="42"/>
      <c r="F609" s="234" t="s">
        <v>630</v>
      </c>
      <c r="G609" s="42"/>
      <c r="H609" s="42"/>
      <c r="I609" s="235"/>
      <c r="J609" s="42"/>
      <c r="K609" s="42"/>
      <c r="L609" s="46"/>
      <c r="M609" s="236"/>
      <c r="N609" s="237"/>
      <c r="O609" s="93"/>
      <c r="P609" s="93"/>
      <c r="Q609" s="93"/>
      <c r="R609" s="93"/>
      <c r="S609" s="93"/>
      <c r="T609" s="94"/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T609" s="19" t="s">
        <v>168</v>
      </c>
      <c r="AU609" s="19" t="s">
        <v>157</v>
      </c>
    </row>
    <row r="610" s="13" customFormat="1">
      <c r="A610" s="13"/>
      <c r="B610" s="238"/>
      <c r="C610" s="239"/>
      <c r="D610" s="233" t="s">
        <v>170</v>
      </c>
      <c r="E610" s="240" t="s">
        <v>1</v>
      </c>
      <c r="F610" s="241" t="s">
        <v>631</v>
      </c>
      <c r="G610" s="239"/>
      <c r="H610" s="242">
        <v>60.506</v>
      </c>
      <c r="I610" s="243"/>
      <c r="J610" s="239"/>
      <c r="K610" s="239"/>
      <c r="L610" s="244"/>
      <c r="M610" s="245"/>
      <c r="N610" s="246"/>
      <c r="O610" s="246"/>
      <c r="P610" s="246"/>
      <c r="Q610" s="246"/>
      <c r="R610" s="246"/>
      <c r="S610" s="246"/>
      <c r="T610" s="247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8" t="s">
        <v>170</v>
      </c>
      <c r="AU610" s="248" t="s">
        <v>157</v>
      </c>
      <c r="AV610" s="13" t="s">
        <v>87</v>
      </c>
      <c r="AW610" s="13" t="s">
        <v>35</v>
      </c>
      <c r="AX610" s="13" t="s">
        <v>77</v>
      </c>
      <c r="AY610" s="248" t="s">
        <v>156</v>
      </c>
    </row>
    <row r="611" s="13" customFormat="1">
      <c r="A611" s="13"/>
      <c r="B611" s="238"/>
      <c r="C611" s="239"/>
      <c r="D611" s="233" t="s">
        <v>170</v>
      </c>
      <c r="E611" s="240" t="s">
        <v>1</v>
      </c>
      <c r="F611" s="241" t="s">
        <v>632</v>
      </c>
      <c r="G611" s="239"/>
      <c r="H611" s="242">
        <v>52.301000000000002</v>
      </c>
      <c r="I611" s="243"/>
      <c r="J611" s="239"/>
      <c r="K611" s="239"/>
      <c r="L611" s="244"/>
      <c r="M611" s="245"/>
      <c r="N611" s="246"/>
      <c r="O611" s="246"/>
      <c r="P611" s="246"/>
      <c r="Q611" s="246"/>
      <c r="R611" s="246"/>
      <c r="S611" s="246"/>
      <c r="T611" s="247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8" t="s">
        <v>170</v>
      </c>
      <c r="AU611" s="248" t="s">
        <v>157</v>
      </c>
      <c r="AV611" s="13" t="s">
        <v>87</v>
      </c>
      <c r="AW611" s="13" t="s">
        <v>35</v>
      </c>
      <c r="AX611" s="13" t="s">
        <v>77</v>
      </c>
      <c r="AY611" s="248" t="s">
        <v>156</v>
      </c>
    </row>
    <row r="612" s="13" customFormat="1">
      <c r="A612" s="13"/>
      <c r="B612" s="238"/>
      <c r="C612" s="239"/>
      <c r="D612" s="233" t="s">
        <v>170</v>
      </c>
      <c r="E612" s="240" t="s">
        <v>1</v>
      </c>
      <c r="F612" s="241" t="s">
        <v>633</v>
      </c>
      <c r="G612" s="239"/>
      <c r="H612" s="242">
        <v>66.445999999999998</v>
      </c>
      <c r="I612" s="243"/>
      <c r="J612" s="239"/>
      <c r="K612" s="239"/>
      <c r="L612" s="244"/>
      <c r="M612" s="245"/>
      <c r="N612" s="246"/>
      <c r="O612" s="246"/>
      <c r="P612" s="246"/>
      <c r="Q612" s="246"/>
      <c r="R612" s="246"/>
      <c r="S612" s="246"/>
      <c r="T612" s="247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8" t="s">
        <v>170</v>
      </c>
      <c r="AU612" s="248" t="s">
        <v>157</v>
      </c>
      <c r="AV612" s="13" t="s">
        <v>87</v>
      </c>
      <c r="AW612" s="13" t="s">
        <v>35</v>
      </c>
      <c r="AX612" s="13" t="s">
        <v>77</v>
      </c>
      <c r="AY612" s="248" t="s">
        <v>156</v>
      </c>
    </row>
    <row r="613" s="14" customFormat="1">
      <c r="A613" s="14"/>
      <c r="B613" s="249"/>
      <c r="C613" s="250"/>
      <c r="D613" s="233" t="s">
        <v>170</v>
      </c>
      <c r="E613" s="251" t="s">
        <v>1</v>
      </c>
      <c r="F613" s="252" t="s">
        <v>174</v>
      </c>
      <c r="G613" s="250"/>
      <c r="H613" s="253">
        <v>179.25299999999999</v>
      </c>
      <c r="I613" s="254"/>
      <c r="J613" s="250"/>
      <c r="K613" s="250"/>
      <c r="L613" s="255"/>
      <c r="M613" s="256"/>
      <c r="N613" s="257"/>
      <c r="O613" s="257"/>
      <c r="P613" s="257"/>
      <c r="Q613" s="257"/>
      <c r="R613" s="257"/>
      <c r="S613" s="257"/>
      <c r="T613" s="258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9" t="s">
        <v>170</v>
      </c>
      <c r="AU613" s="259" t="s">
        <v>157</v>
      </c>
      <c r="AV613" s="14" t="s">
        <v>166</v>
      </c>
      <c r="AW613" s="14" t="s">
        <v>35</v>
      </c>
      <c r="AX613" s="14" t="s">
        <v>85</v>
      </c>
      <c r="AY613" s="259" t="s">
        <v>156</v>
      </c>
    </row>
    <row r="614" s="12" customFormat="1" ht="20.88" customHeight="1">
      <c r="A614" s="12"/>
      <c r="B614" s="204"/>
      <c r="C614" s="205"/>
      <c r="D614" s="206" t="s">
        <v>76</v>
      </c>
      <c r="E614" s="218" t="s">
        <v>634</v>
      </c>
      <c r="F614" s="218" t="s">
        <v>635</v>
      </c>
      <c r="G614" s="205"/>
      <c r="H614" s="205"/>
      <c r="I614" s="208"/>
      <c r="J614" s="219">
        <f>BK614</f>
        <v>0</v>
      </c>
      <c r="K614" s="205"/>
      <c r="L614" s="210"/>
      <c r="M614" s="211"/>
      <c r="N614" s="212"/>
      <c r="O614" s="212"/>
      <c r="P614" s="213">
        <f>SUM(P615:P625)</f>
        <v>0</v>
      </c>
      <c r="Q614" s="212"/>
      <c r="R614" s="213">
        <f>SUM(R615:R625)</f>
        <v>0</v>
      </c>
      <c r="S614" s="212"/>
      <c r="T614" s="214">
        <f>SUM(T615:T625)</f>
        <v>0</v>
      </c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R614" s="215" t="s">
        <v>85</v>
      </c>
      <c r="AT614" s="216" t="s">
        <v>76</v>
      </c>
      <c r="AU614" s="216" t="s">
        <v>87</v>
      </c>
      <c r="AY614" s="215" t="s">
        <v>156</v>
      </c>
      <c r="BK614" s="217">
        <f>SUM(BK615:BK625)</f>
        <v>0</v>
      </c>
    </row>
    <row r="615" s="2" customFormat="1" ht="33" customHeight="1">
      <c r="A615" s="40"/>
      <c r="B615" s="41"/>
      <c r="C615" s="220" t="s">
        <v>636</v>
      </c>
      <c r="D615" s="220" t="s">
        <v>161</v>
      </c>
      <c r="E615" s="221" t="s">
        <v>637</v>
      </c>
      <c r="F615" s="222" t="s">
        <v>638</v>
      </c>
      <c r="G615" s="223" t="s">
        <v>209</v>
      </c>
      <c r="H615" s="224">
        <v>114.30500000000001</v>
      </c>
      <c r="I615" s="225"/>
      <c r="J615" s="226">
        <f>ROUND(I615*H615,2)</f>
        <v>0</v>
      </c>
      <c r="K615" s="222" t="s">
        <v>165</v>
      </c>
      <c r="L615" s="46"/>
      <c r="M615" s="227" t="s">
        <v>1</v>
      </c>
      <c r="N615" s="228" t="s">
        <v>42</v>
      </c>
      <c r="O615" s="93"/>
      <c r="P615" s="229">
        <f>O615*H615</f>
        <v>0</v>
      </c>
      <c r="Q615" s="229">
        <v>0</v>
      </c>
      <c r="R615" s="229">
        <f>Q615*H615</f>
        <v>0</v>
      </c>
      <c r="S615" s="229">
        <v>0</v>
      </c>
      <c r="T615" s="230">
        <f>S615*H615</f>
        <v>0</v>
      </c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R615" s="231" t="s">
        <v>166</v>
      </c>
      <c r="AT615" s="231" t="s">
        <v>161</v>
      </c>
      <c r="AU615" s="231" t="s">
        <v>157</v>
      </c>
      <c r="AY615" s="19" t="s">
        <v>156</v>
      </c>
      <c r="BE615" s="232">
        <f>IF(N615="základní",J615,0)</f>
        <v>0</v>
      </c>
      <c r="BF615" s="232">
        <f>IF(N615="snížená",J615,0)</f>
        <v>0</v>
      </c>
      <c r="BG615" s="232">
        <f>IF(N615="zákl. přenesená",J615,0)</f>
        <v>0</v>
      </c>
      <c r="BH615" s="232">
        <f>IF(N615="sníž. přenesená",J615,0)</f>
        <v>0</v>
      </c>
      <c r="BI615" s="232">
        <f>IF(N615="nulová",J615,0)</f>
        <v>0</v>
      </c>
      <c r="BJ615" s="19" t="s">
        <v>85</v>
      </c>
      <c r="BK615" s="232">
        <f>ROUND(I615*H615,2)</f>
        <v>0</v>
      </c>
      <c r="BL615" s="19" t="s">
        <v>166</v>
      </c>
      <c r="BM615" s="231" t="s">
        <v>639</v>
      </c>
    </row>
    <row r="616" s="2" customFormat="1">
      <c r="A616" s="40"/>
      <c r="B616" s="41"/>
      <c r="C616" s="42"/>
      <c r="D616" s="233" t="s">
        <v>168</v>
      </c>
      <c r="E616" s="42"/>
      <c r="F616" s="234" t="s">
        <v>640</v>
      </c>
      <c r="G616" s="42"/>
      <c r="H616" s="42"/>
      <c r="I616" s="235"/>
      <c r="J616" s="42"/>
      <c r="K616" s="42"/>
      <c r="L616" s="46"/>
      <c r="M616" s="236"/>
      <c r="N616" s="237"/>
      <c r="O616" s="93"/>
      <c r="P616" s="93"/>
      <c r="Q616" s="93"/>
      <c r="R616" s="93"/>
      <c r="S616" s="93"/>
      <c r="T616" s="94"/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T616" s="19" t="s">
        <v>168</v>
      </c>
      <c r="AU616" s="19" t="s">
        <v>157</v>
      </c>
    </row>
    <row r="617" s="2" customFormat="1" ht="24.15" customHeight="1">
      <c r="A617" s="40"/>
      <c r="B617" s="41"/>
      <c r="C617" s="220" t="s">
        <v>641</v>
      </c>
      <c r="D617" s="220" t="s">
        <v>161</v>
      </c>
      <c r="E617" s="221" t="s">
        <v>642</v>
      </c>
      <c r="F617" s="222" t="s">
        <v>643</v>
      </c>
      <c r="G617" s="223" t="s">
        <v>209</v>
      </c>
      <c r="H617" s="224">
        <v>114.30500000000001</v>
      </c>
      <c r="I617" s="225"/>
      <c r="J617" s="226">
        <f>ROUND(I617*H617,2)</f>
        <v>0</v>
      </c>
      <c r="K617" s="222" t="s">
        <v>165</v>
      </c>
      <c r="L617" s="46"/>
      <c r="M617" s="227" t="s">
        <v>1</v>
      </c>
      <c r="N617" s="228" t="s">
        <v>42</v>
      </c>
      <c r="O617" s="93"/>
      <c r="P617" s="229">
        <f>O617*H617</f>
        <v>0</v>
      </c>
      <c r="Q617" s="229">
        <v>0</v>
      </c>
      <c r="R617" s="229">
        <f>Q617*H617</f>
        <v>0</v>
      </c>
      <c r="S617" s="229">
        <v>0</v>
      </c>
      <c r="T617" s="230">
        <f>S617*H617</f>
        <v>0</v>
      </c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R617" s="231" t="s">
        <v>166</v>
      </c>
      <c r="AT617" s="231" t="s">
        <v>161</v>
      </c>
      <c r="AU617" s="231" t="s">
        <v>157</v>
      </c>
      <c r="AY617" s="19" t="s">
        <v>156</v>
      </c>
      <c r="BE617" s="232">
        <f>IF(N617="základní",J617,0)</f>
        <v>0</v>
      </c>
      <c r="BF617" s="232">
        <f>IF(N617="snížená",J617,0)</f>
        <v>0</v>
      </c>
      <c r="BG617" s="232">
        <f>IF(N617="zákl. přenesená",J617,0)</f>
        <v>0</v>
      </c>
      <c r="BH617" s="232">
        <f>IF(N617="sníž. přenesená",J617,0)</f>
        <v>0</v>
      </c>
      <c r="BI617" s="232">
        <f>IF(N617="nulová",J617,0)</f>
        <v>0</v>
      </c>
      <c r="BJ617" s="19" t="s">
        <v>85</v>
      </c>
      <c r="BK617" s="232">
        <f>ROUND(I617*H617,2)</f>
        <v>0</v>
      </c>
      <c r="BL617" s="19" t="s">
        <v>166</v>
      </c>
      <c r="BM617" s="231" t="s">
        <v>644</v>
      </c>
    </row>
    <row r="618" s="2" customFormat="1">
      <c r="A618" s="40"/>
      <c r="B618" s="41"/>
      <c r="C618" s="42"/>
      <c r="D618" s="233" t="s">
        <v>168</v>
      </c>
      <c r="E618" s="42"/>
      <c r="F618" s="234" t="s">
        <v>645</v>
      </c>
      <c r="G618" s="42"/>
      <c r="H618" s="42"/>
      <c r="I618" s="235"/>
      <c r="J618" s="42"/>
      <c r="K618" s="42"/>
      <c r="L618" s="46"/>
      <c r="M618" s="236"/>
      <c r="N618" s="237"/>
      <c r="O618" s="93"/>
      <c r="P618" s="93"/>
      <c r="Q618" s="93"/>
      <c r="R618" s="93"/>
      <c r="S618" s="93"/>
      <c r="T618" s="94"/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T618" s="19" t="s">
        <v>168</v>
      </c>
      <c r="AU618" s="19" t="s">
        <v>157</v>
      </c>
    </row>
    <row r="619" s="2" customFormat="1" ht="24.15" customHeight="1">
      <c r="A619" s="40"/>
      <c r="B619" s="41"/>
      <c r="C619" s="220" t="s">
        <v>646</v>
      </c>
      <c r="D619" s="220" t="s">
        <v>161</v>
      </c>
      <c r="E619" s="221" t="s">
        <v>647</v>
      </c>
      <c r="F619" s="222" t="s">
        <v>648</v>
      </c>
      <c r="G619" s="223" t="s">
        <v>209</v>
      </c>
      <c r="H619" s="224">
        <v>1714.5750000000001</v>
      </c>
      <c r="I619" s="225"/>
      <c r="J619" s="226">
        <f>ROUND(I619*H619,2)</f>
        <v>0</v>
      </c>
      <c r="K619" s="222" t="s">
        <v>165</v>
      </c>
      <c r="L619" s="46"/>
      <c r="M619" s="227" t="s">
        <v>1</v>
      </c>
      <c r="N619" s="228" t="s">
        <v>42</v>
      </c>
      <c r="O619" s="93"/>
      <c r="P619" s="229">
        <f>O619*H619</f>
        <v>0</v>
      </c>
      <c r="Q619" s="229">
        <v>0</v>
      </c>
      <c r="R619" s="229">
        <f>Q619*H619</f>
        <v>0</v>
      </c>
      <c r="S619" s="229">
        <v>0</v>
      </c>
      <c r="T619" s="230">
        <f>S619*H619</f>
        <v>0</v>
      </c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R619" s="231" t="s">
        <v>166</v>
      </c>
      <c r="AT619" s="231" t="s">
        <v>161</v>
      </c>
      <c r="AU619" s="231" t="s">
        <v>157</v>
      </c>
      <c r="AY619" s="19" t="s">
        <v>156</v>
      </c>
      <c r="BE619" s="232">
        <f>IF(N619="základní",J619,0)</f>
        <v>0</v>
      </c>
      <c r="BF619" s="232">
        <f>IF(N619="snížená",J619,0)</f>
        <v>0</v>
      </c>
      <c r="BG619" s="232">
        <f>IF(N619="zákl. přenesená",J619,0)</f>
        <v>0</v>
      </c>
      <c r="BH619" s="232">
        <f>IF(N619="sníž. přenesená",J619,0)</f>
        <v>0</v>
      </c>
      <c r="BI619" s="232">
        <f>IF(N619="nulová",J619,0)</f>
        <v>0</v>
      </c>
      <c r="BJ619" s="19" t="s">
        <v>85</v>
      </c>
      <c r="BK619" s="232">
        <f>ROUND(I619*H619,2)</f>
        <v>0</v>
      </c>
      <c r="BL619" s="19" t="s">
        <v>166</v>
      </c>
      <c r="BM619" s="231" t="s">
        <v>649</v>
      </c>
    </row>
    <row r="620" s="2" customFormat="1">
      <c r="A620" s="40"/>
      <c r="B620" s="41"/>
      <c r="C620" s="42"/>
      <c r="D620" s="233" t="s">
        <v>168</v>
      </c>
      <c r="E620" s="42"/>
      <c r="F620" s="234" t="s">
        <v>650</v>
      </c>
      <c r="G620" s="42"/>
      <c r="H620" s="42"/>
      <c r="I620" s="235"/>
      <c r="J620" s="42"/>
      <c r="K620" s="42"/>
      <c r="L620" s="46"/>
      <c r="M620" s="236"/>
      <c r="N620" s="237"/>
      <c r="O620" s="93"/>
      <c r="P620" s="93"/>
      <c r="Q620" s="93"/>
      <c r="R620" s="93"/>
      <c r="S620" s="93"/>
      <c r="T620" s="94"/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T620" s="19" t="s">
        <v>168</v>
      </c>
      <c r="AU620" s="19" t="s">
        <v>157</v>
      </c>
    </row>
    <row r="621" s="13" customFormat="1">
      <c r="A621" s="13"/>
      <c r="B621" s="238"/>
      <c r="C621" s="239"/>
      <c r="D621" s="233" t="s">
        <v>170</v>
      </c>
      <c r="E621" s="239"/>
      <c r="F621" s="241" t="s">
        <v>651</v>
      </c>
      <c r="G621" s="239"/>
      <c r="H621" s="242">
        <v>1714.5750000000001</v>
      </c>
      <c r="I621" s="243"/>
      <c r="J621" s="239"/>
      <c r="K621" s="239"/>
      <c r="L621" s="244"/>
      <c r="M621" s="245"/>
      <c r="N621" s="246"/>
      <c r="O621" s="246"/>
      <c r="P621" s="246"/>
      <c r="Q621" s="246"/>
      <c r="R621" s="246"/>
      <c r="S621" s="246"/>
      <c r="T621" s="247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8" t="s">
        <v>170</v>
      </c>
      <c r="AU621" s="248" t="s">
        <v>157</v>
      </c>
      <c r="AV621" s="13" t="s">
        <v>87</v>
      </c>
      <c r="AW621" s="13" t="s">
        <v>4</v>
      </c>
      <c r="AX621" s="13" t="s">
        <v>85</v>
      </c>
      <c r="AY621" s="248" t="s">
        <v>156</v>
      </c>
    </row>
    <row r="622" s="2" customFormat="1" ht="33" customHeight="1">
      <c r="A622" s="40"/>
      <c r="B622" s="41"/>
      <c r="C622" s="220" t="s">
        <v>652</v>
      </c>
      <c r="D622" s="220" t="s">
        <v>161</v>
      </c>
      <c r="E622" s="221" t="s">
        <v>653</v>
      </c>
      <c r="F622" s="222" t="s">
        <v>654</v>
      </c>
      <c r="G622" s="223" t="s">
        <v>209</v>
      </c>
      <c r="H622" s="224">
        <v>114.30500000000001</v>
      </c>
      <c r="I622" s="225"/>
      <c r="J622" s="226">
        <f>ROUND(I622*H622,2)</f>
        <v>0</v>
      </c>
      <c r="K622" s="222" t="s">
        <v>1</v>
      </c>
      <c r="L622" s="46"/>
      <c r="M622" s="227" t="s">
        <v>1</v>
      </c>
      <c r="N622" s="228" t="s">
        <v>42</v>
      </c>
      <c r="O622" s="93"/>
      <c r="P622" s="229">
        <f>O622*H622</f>
        <v>0</v>
      </c>
      <c r="Q622" s="229">
        <v>0</v>
      </c>
      <c r="R622" s="229">
        <f>Q622*H622</f>
        <v>0</v>
      </c>
      <c r="S622" s="229">
        <v>0</v>
      </c>
      <c r="T622" s="230">
        <f>S622*H622</f>
        <v>0</v>
      </c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R622" s="231" t="s">
        <v>166</v>
      </c>
      <c r="AT622" s="231" t="s">
        <v>161</v>
      </c>
      <c r="AU622" s="231" t="s">
        <v>157</v>
      </c>
      <c r="AY622" s="19" t="s">
        <v>156</v>
      </c>
      <c r="BE622" s="232">
        <f>IF(N622="základní",J622,0)</f>
        <v>0</v>
      </c>
      <c r="BF622" s="232">
        <f>IF(N622="snížená",J622,0)</f>
        <v>0</v>
      </c>
      <c r="BG622" s="232">
        <f>IF(N622="zákl. přenesená",J622,0)</f>
        <v>0</v>
      </c>
      <c r="BH622" s="232">
        <f>IF(N622="sníž. přenesená",J622,0)</f>
        <v>0</v>
      </c>
      <c r="BI622" s="232">
        <f>IF(N622="nulová",J622,0)</f>
        <v>0</v>
      </c>
      <c r="BJ622" s="19" t="s">
        <v>85</v>
      </c>
      <c r="BK622" s="232">
        <f>ROUND(I622*H622,2)</f>
        <v>0</v>
      </c>
      <c r="BL622" s="19" t="s">
        <v>166</v>
      </c>
      <c r="BM622" s="231" t="s">
        <v>655</v>
      </c>
    </row>
    <row r="623" s="2" customFormat="1">
      <c r="A623" s="40"/>
      <c r="B623" s="41"/>
      <c r="C623" s="42"/>
      <c r="D623" s="233" t="s">
        <v>168</v>
      </c>
      <c r="E623" s="42"/>
      <c r="F623" s="234" t="s">
        <v>656</v>
      </c>
      <c r="G623" s="42"/>
      <c r="H623" s="42"/>
      <c r="I623" s="235"/>
      <c r="J623" s="42"/>
      <c r="K623" s="42"/>
      <c r="L623" s="46"/>
      <c r="M623" s="236"/>
      <c r="N623" s="237"/>
      <c r="O623" s="93"/>
      <c r="P623" s="93"/>
      <c r="Q623" s="93"/>
      <c r="R623" s="93"/>
      <c r="S623" s="93"/>
      <c r="T623" s="94"/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T623" s="19" t="s">
        <v>168</v>
      </c>
      <c r="AU623" s="19" t="s">
        <v>157</v>
      </c>
    </row>
    <row r="624" s="2" customFormat="1" ht="24.15" customHeight="1">
      <c r="A624" s="40"/>
      <c r="B624" s="41"/>
      <c r="C624" s="220" t="s">
        <v>657</v>
      </c>
      <c r="D624" s="220" t="s">
        <v>161</v>
      </c>
      <c r="E624" s="221" t="s">
        <v>658</v>
      </c>
      <c r="F624" s="222" t="s">
        <v>659</v>
      </c>
      <c r="G624" s="223" t="s">
        <v>209</v>
      </c>
      <c r="H624" s="224">
        <v>30.902999999999999</v>
      </c>
      <c r="I624" s="225"/>
      <c r="J624" s="226">
        <f>ROUND(I624*H624,2)</f>
        <v>0</v>
      </c>
      <c r="K624" s="222" t="s">
        <v>165</v>
      </c>
      <c r="L624" s="46"/>
      <c r="M624" s="227" t="s">
        <v>1</v>
      </c>
      <c r="N624" s="228" t="s">
        <v>42</v>
      </c>
      <c r="O624" s="93"/>
      <c r="P624" s="229">
        <f>O624*H624</f>
        <v>0</v>
      </c>
      <c r="Q624" s="229">
        <v>0</v>
      </c>
      <c r="R624" s="229">
        <f>Q624*H624</f>
        <v>0</v>
      </c>
      <c r="S624" s="229">
        <v>0</v>
      </c>
      <c r="T624" s="230">
        <f>S624*H624</f>
        <v>0</v>
      </c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R624" s="231" t="s">
        <v>166</v>
      </c>
      <c r="AT624" s="231" t="s">
        <v>161</v>
      </c>
      <c r="AU624" s="231" t="s">
        <v>157</v>
      </c>
      <c r="AY624" s="19" t="s">
        <v>156</v>
      </c>
      <c r="BE624" s="232">
        <f>IF(N624="základní",J624,0)</f>
        <v>0</v>
      </c>
      <c r="BF624" s="232">
        <f>IF(N624="snížená",J624,0)</f>
        <v>0</v>
      </c>
      <c r="BG624" s="232">
        <f>IF(N624="zákl. přenesená",J624,0)</f>
        <v>0</v>
      </c>
      <c r="BH624" s="232">
        <f>IF(N624="sníž. přenesená",J624,0)</f>
        <v>0</v>
      </c>
      <c r="BI624" s="232">
        <f>IF(N624="nulová",J624,0)</f>
        <v>0</v>
      </c>
      <c r="BJ624" s="19" t="s">
        <v>85</v>
      </c>
      <c r="BK624" s="232">
        <f>ROUND(I624*H624,2)</f>
        <v>0</v>
      </c>
      <c r="BL624" s="19" t="s">
        <v>166</v>
      </c>
      <c r="BM624" s="231" t="s">
        <v>660</v>
      </c>
    </row>
    <row r="625" s="2" customFormat="1">
      <c r="A625" s="40"/>
      <c r="B625" s="41"/>
      <c r="C625" s="42"/>
      <c r="D625" s="233" t="s">
        <v>168</v>
      </c>
      <c r="E625" s="42"/>
      <c r="F625" s="234" t="s">
        <v>661</v>
      </c>
      <c r="G625" s="42"/>
      <c r="H625" s="42"/>
      <c r="I625" s="235"/>
      <c r="J625" s="42"/>
      <c r="K625" s="42"/>
      <c r="L625" s="46"/>
      <c r="M625" s="236"/>
      <c r="N625" s="237"/>
      <c r="O625" s="93"/>
      <c r="P625" s="93"/>
      <c r="Q625" s="93"/>
      <c r="R625" s="93"/>
      <c r="S625" s="93"/>
      <c r="T625" s="94"/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T625" s="19" t="s">
        <v>168</v>
      </c>
      <c r="AU625" s="19" t="s">
        <v>157</v>
      </c>
    </row>
    <row r="626" s="12" customFormat="1" ht="25.92" customHeight="1">
      <c r="A626" s="12"/>
      <c r="B626" s="204"/>
      <c r="C626" s="205"/>
      <c r="D626" s="206" t="s">
        <v>76</v>
      </c>
      <c r="E626" s="207" t="s">
        <v>662</v>
      </c>
      <c r="F626" s="207" t="s">
        <v>663</v>
      </c>
      <c r="G626" s="205"/>
      <c r="H626" s="205"/>
      <c r="I626" s="208"/>
      <c r="J626" s="209">
        <f>BK626</f>
        <v>0</v>
      </c>
      <c r="K626" s="205"/>
      <c r="L626" s="210"/>
      <c r="M626" s="211"/>
      <c r="N626" s="212"/>
      <c r="O626" s="212"/>
      <c r="P626" s="213">
        <f>P627+P722+P983+P1101</f>
        <v>0</v>
      </c>
      <c r="Q626" s="212"/>
      <c r="R626" s="213">
        <f>R627+R722+R983+R1101</f>
        <v>28.500308690000001</v>
      </c>
      <c r="S626" s="212"/>
      <c r="T626" s="214">
        <f>T627+T722+T983+T1101</f>
        <v>3.8496172500000001</v>
      </c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R626" s="215" t="s">
        <v>87</v>
      </c>
      <c r="AT626" s="216" t="s">
        <v>76</v>
      </c>
      <c r="AU626" s="216" t="s">
        <v>77</v>
      </c>
      <c r="AY626" s="215" t="s">
        <v>156</v>
      </c>
      <c r="BK626" s="217">
        <f>BK627+BK722+BK983+BK1101</f>
        <v>0</v>
      </c>
    </row>
    <row r="627" s="12" customFormat="1" ht="22.8" customHeight="1">
      <c r="A627" s="12"/>
      <c r="B627" s="204"/>
      <c r="C627" s="205"/>
      <c r="D627" s="206" t="s">
        <v>76</v>
      </c>
      <c r="E627" s="218" t="s">
        <v>664</v>
      </c>
      <c r="F627" s="218" t="s">
        <v>665</v>
      </c>
      <c r="G627" s="205"/>
      <c r="H627" s="205"/>
      <c r="I627" s="208"/>
      <c r="J627" s="219">
        <f>BK627</f>
        <v>0</v>
      </c>
      <c r="K627" s="205"/>
      <c r="L627" s="210"/>
      <c r="M627" s="211"/>
      <c r="N627" s="212"/>
      <c r="O627" s="212"/>
      <c r="P627" s="213">
        <f>P628+P661</f>
        <v>0</v>
      </c>
      <c r="Q627" s="212"/>
      <c r="R627" s="213">
        <f>R628+R661</f>
        <v>0.55403340000000001</v>
      </c>
      <c r="S627" s="212"/>
      <c r="T627" s="214">
        <f>T628+T661</f>
        <v>1.9066100000000001</v>
      </c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R627" s="215" t="s">
        <v>87</v>
      </c>
      <c r="AT627" s="216" t="s">
        <v>76</v>
      </c>
      <c r="AU627" s="216" t="s">
        <v>85</v>
      </c>
      <c r="AY627" s="215" t="s">
        <v>156</v>
      </c>
      <c r="BK627" s="217">
        <f>BK628+BK661</f>
        <v>0</v>
      </c>
    </row>
    <row r="628" s="12" customFormat="1" ht="20.88" customHeight="1">
      <c r="A628" s="12"/>
      <c r="B628" s="204"/>
      <c r="C628" s="205"/>
      <c r="D628" s="206" t="s">
        <v>76</v>
      </c>
      <c r="E628" s="218" t="s">
        <v>666</v>
      </c>
      <c r="F628" s="218" t="s">
        <v>667</v>
      </c>
      <c r="G628" s="205"/>
      <c r="H628" s="205"/>
      <c r="I628" s="208"/>
      <c r="J628" s="219">
        <f>BK628</f>
        <v>0</v>
      </c>
      <c r="K628" s="205"/>
      <c r="L628" s="210"/>
      <c r="M628" s="211"/>
      <c r="N628" s="212"/>
      <c r="O628" s="212"/>
      <c r="P628" s="213">
        <f>SUM(P629:P660)</f>
        <v>0</v>
      </c>
      <c r="Q628" s="212"/>
      <c r="R628" s="213">
        <f>SUM(R629:R660)</f>
        <v>0.31870499999999996</v>
      </c>
      <c r="S628" s="212"/>
      <c r="T628" s="214">
        <f>SUM(T629:T660)</f>
        <v>0.33600000000000002</v>
      </c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R628" s="215" t="s">
        <v>87</v>
      </c>
      <c r="AT628" s="216" t="s">
        <v>76</v>
      </c>
      <c r="AU628" s="216" t="s">
        <v>87</v>
      </c>
      <c r="AY628" s="215" t="s">
        <v>156</v>
      </c>
      <c r="BK628" s="217">
        <f>SUM(BK629:BK660)</f>
        <v>0</v>
      </c>
    </row>
    <row r="629" s="2" customFormat="1" ht="24.15" customHeight="1">
      <c r="A629" s="40"/>
      <c r="B629" s="41"/>
      <c r="C629" s="220" t="s">
        <v>664</v>
      </c>
      <c r="D629" s="220" t="s">
        <v>161</v>
      </c>
      <c r="E629" s="221" t="s">
        <v>668</v>
      </c>
      <c r="F629" s="222" t="s">
        <v>669</v>
      </c>
      <c r="G629" s="223" t="s">
        <v>177</v>
      </c>
      <c r="H629" s="224">
        <v>48</v>
      </c>
      <c r="I629" s="225"/>
      <c r="J629" s="226">
        <f>ROUND(I629*H629,2)</f>
        <v>0</v>
      </c>
      <c r="K629" s="222" t="s">
        <v>165</v>
      </c>
      <c r="L629" s="46"/>
      <c r="M629" s="227" t="s">
        <v>1</v>
      </c>
      <c r="N629" s="228" t="s">
        <v>42</v>
      </c>
      <c r="O629" s="93"/>
      <c r="P629" s="229">
        <f>O629*H629</f>
        <v>0</v>
      </c>
      <c r="Q629" s="229">
        <v>0</v>
      </c>
      <c r="R629" s="229">
        <f>Q629*H629</f>
        <v>0</v>
      </c>
      <c r="S629" s="229">
        <v>0</v>
      </c>
      <c r="T629" s="230">
        <f>S629*H629</f>
        <v>0</v>
      </c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R629" s="231" t="s">
        <v>273</v>
      </c>
      <c r="AT629" s="231" t="s">
        <v>161</v>
      </c>
      <c r="AU629" s="231" t="s">
        <v>157</v>
      </c>
      <c r="AY629" s="19" t="s">
        <v>156</v>
      </c>
      <c r="BE629" s="232">
        <f>IF(N629="základní",J629,0)</f>
        <v>0</v>
      </c>
      <c r="BF629" s="232">
        <f>IF(N629="snížená",J629,0)</f>
        <v>0</v>
      </c>
      <c r="BG629" s="232">
        <f>IF(N629="zákl. přenesená",J629,0)</f>
        <v>0</v>
      </c>
      <c r="BH629" s="232">
        <f>IF(N629="sníž. přenesená",J629,0)</f>
        <v>0</v>
      </c>
      <c r="BI629" s="232">
        <f>IF(N629="nulová",J629,0)</f>
        <v>0</v>
      </c>
      <c r="BJ629" s="19" t="s">
        <v>85</v>
      </c>
      <c r="BK629" s="232">
        <f>ROUND(I629*H629,2)</f>
        <v>0</v>
      </c>
      <c r="BL629" s="19" t="s">
        <v>273</v>
      </c>
      <c r="BM629" s="231" t="s">
        <v>670</v>
      </c>
    </row>
    <row r="630" s="2" customFormat="1">
      <c r="A630" s="40"/>
      <c r="B630" s="41"/>
      <c r="C630" s="42"/>
      <c r="D630" s="233" t="s">
        <v>168</v>
      </c>
      <c r="E630" s="42"/>
      <c r="F630" s="234" t="s">
        <v>671</v>
      </c>
      <c r="G630" s="42"/>
      <c r="H630" s="42"/>
      <c r="I630" s="235"/>
      <c r="J630" s="42"/>
      <c r="K630" s="42"/>
      <c r="L630" s="46"/>
      <c r="M630" s="236"/>
      <c r="N630" s="237"/>
      <c r="O630" s="93"/>
      <c r="P630" s="93"/>
      <c r="Q630" s="93"/>
      <c r="R630" s="93"/>
      <c r="S630" s="93"/>
      <c r="T630" s="94"/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T630" s="19" t="s">
        <v>168</v>
      </c>
      <c r="AU630" s="19" t="s">
        <v>157</v>
      </c>
    </row>
    <row r="631" s="15" customFormat="1">
      <c r="A631" s="15"/>
      <c r="B631" s="260"/>
      <c r="C631" s="261"/>
      <c r="D631" s="233" t="s">
        <v>170</v>
      </c>
      <c r="E631" s="262" t="s">
        <v>1</v>
      </c>
      <c r="F631" s="263" t="s">
        <v>672</v>
      </c>
      <c r="G631" s="261"/>
      <c r="H631" s="262" t="s">
        <v>1</v>
      </c>
      <c r="I631" s="264"/>
      <c r="J631" s="261"/>
      <c r="K631" s="261"/>
      <c r="L631" s="265"/>
      <c r="M631" s="266"/>
      <c r="N631" s="267"/>
      <c r="O631" s="267"/>
      <c r="P631" s="267"/>
      <c r="Q631" s="267"/>
      <c r="R631" s="267"/>
      <c r="S631" s="267"/>
      <c r="T631" s="268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69" t="s">
        <v>170</v>
      </c>
      <c r="AU631" s="269" t="s">
        <v>157</v>
      </c>
      <c r="AV631" s="15" t="s">
        <v>85</v>
      </c>
      <c r="AW631" s="15" t="s">
        <v>35</v>
      </c>
      <c r="AX631" s="15" t="s">
        <v>77</v>
      </c>
      <c r="AY631" s="269" t="s">
        <v>156</v>
      </c>
    </row>
    <row r="632" s="13" customFormat="1">
      <c r="A632" s="13"/>
      <c r="B632" s="238"/>
      <c r="C632" s="239"/>
      <c r="D632" s="233" t="s">
        <v>170</v>
      </c>
      <c r="E632" s="240" t="s">
        <v>1</v>
      </c>
      <c r="F632" s="241" t="s">
        <v>673</v>
      </c>
      <c r="G632" s="239"/>
      <c r="H632" s="242">
        <v>42</v>
      </c>
      <c r="I632" s="243"/>
      <c r="J632" s="239"/>
      <c r="K632" s="239"/>
      <c r="L632" s="244"/>
      <c r="M632" s="245"/>
      <c r="N632" s="246"/>
      <c r="O632" s="246"/>
      <c r="P632" s="246"/>
      <c r="Q632" s="246"/>
      <c r="R632" s="246"/>
      <c r="S632" s="246"/>
      <c r="T632" s="247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8" t="s">
        <v>170</v>
      </c>
      <c r="AU632" s="248" t="s">
        <v>157</v>
      </c>
      <c r="AV632" s="13" t="s">
        <v>87</v>
      </c>
      <c r="AW632" s="13" t="s">
        <v>35</v>
      </c>
      <c r="AX632" s="13" t="s">
        <v>77</v>
      </c>
      <c r="AY632" s="248" t="s">
        <v>156</v>
      </c>
    </row>
    <row r="633" s="13" customFormat="1">
      <c r="A633" s="13"/>
      <c r="B633" s="238"/>
      <c r="C633" s="239"/>
      <c r="D633" s="233" t="s">
        <v>170</v>
      </c>
      <c r="E633" s="240" t="s">
        <v>1</v>
      </c>
      <c r="F633" s="241" t="s">
        <v>406</v>
      </c>
      <c r="G633" s="239"/>
      <c r="H633" s="242">
        <v>6</v>
      </c>
      <c r="I633" s="243"/>
      <c r="J633" s="239"/>
      <c r="K633" s="239"/>
      <c r="L633" s="244"/>
      <c r="M633" s="245"/>
      <c r="N633" s="246"/>
      <c r="O633" s="246"/>
      <c r="P633" s="246"/>
      <c r="Q633" s="246"/>
      <c r="R633" s="246"/>
      <c r="S633" s="246"/>
      <c r="T633" s="247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8" t="s">
        <v>170</v>
      </c>
      <c r="AU633" s="248" t="s">
        <v>157</v>
      </c>
      <c r="AV633" s="13" t="s">
        <v>87</v>
      </c>
      <c r="AW633" s="13" t="s">
        <v>35</v>
      </c>
      <c r="AX633" s="13" t="s">
        <v>77</v>
      </c>
      <c r="AY633" s="248" t="s">
        <v>156</v>
      </c>
    </row>
    <row r="634" s="14" customFormat="1">
      <c r="A634" s="14"/>
      <c r="B634" s="249"/>
      <c r="C634" s="250"/>
      <c r="D634" s="233" t="s">
        <v>170</v>
      </c>
      <c r="E634" s="251" t="s">
        <v>1</v>
      </c>
      <c r="F634" s="252" t="s">
        <v>174</v>
      </c>
      <c r="G634" s="250"/>
      <c r="H634" s="253">
        <v>48</v>
      </c>
      <c r="I634" s="254"/>
      <c r="J634" s="250"/>
      <c r="K634" s="250"/>
      <c r="L634" s="255"/>
      <c r="M634" s="256"/>
      <c r="N634" s="257"/>
      <c r="O634" s="257"/>
      <c r="P634" s="257"/>
      <c r="Q634" s="257"/>
      <c r="R634" s="257"/>
      <c r="S634" s="257"/>
      <c r="T634" s="258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9" t="s">
        <v>170</v>
      </c>
      <c r="AU634" s="259" t="s">
        <v>157</v>
      </c>
      <c r="AV634" s="14" t="s">
        <v>166</v>
      </c>
      <c r="AW634" s="14" t="s">
        <v>35</v>
      </c>
      <c r="AX634" s="14" t="s">
        <v>85</v>
      </c>
      <c r="AY634" s="259" t="s">
        <v>156</v>
      </c>
    </row>
    <row r="635" s="2" customFormat="1" ht="16.5" customHeight="1">
      <c r="A635" s="40"/>
      <c r="B635" s="41"/>
      <c r="C635" s="270" t="s">
        <v>674</v>
      </c>
      <c r="D635" s="270" t="s">
        <v>274</v>
      </c>
      <c r="E635" s="271" t="s">
        <v>675</v>
      </c>
      <c r="F635" s="272" t="s">
        <v>676</v>
      </c>
      <c r="G635" s="273" t="s">
        <v>209</v>
      </c>
      <c r="H635" s="274">
        <v>0.017000000000000001</v>
      </c>
      <c r="I635" s="275"/>
      <c r="J635" s="276">
        <f>ROUND(I635*H635,2)</f>
        <v>0</v>
      </c>
      <c r="K635" s="272" t="s">
        <v>165</v>
      </c>
      <c r="L635" s="277"/>
      <c r="M635" s="278" t="s">
        <v>1</v>
      </c>
      <c r="N635" s="279" t="s">
        <v>42</v>
      </c>
      <c r="O635" s="93"/>
      <c r="P635" s="229">
        <f>O635*H635</f>
        <v>0</v>
      </c>
      <c r="Q635" s="229">
        <v>1</v>
      </c>
      <c r="R635" s="229">
        <f>Q635*H635</f>
        <v>0.017000000000000001</v>
      </c>
      <c r="S635" s="229">
        <v>0</v>
      </c>
      <c r="T635" s="230">
        <f>S635*H635</f>
        <v>0</v>
      </c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R635" s="231" t="s">
        <v>379</v>
      </c>
      <c r="AT635" s="231" t="s">
        <v>274</v>
      </c>
      <c r="AU635" s="231" t="s">
        <v>157</v>
      </c>
      <c r="AY635" s="19" t="s">
        <v>156</v>
      </c>
      <c r="BE635" s="232">
        <f>IF(N635="základní",J635,0)</f>
        <v>0</v>
      </c>
      <c r="BF635" s="232">
        <f>IF(N635="snížená",J635,0)</f>
        <v>0</v>
      </c>
      <c r="BG635" s="232">
        <f>IF(N635="zákl. přenesená",J635,0)</f>
        <v>0</v>
      </c>
      <c r="BH635" s="232">
        <f>IF(N635="sníž. přenesená",J635,0)</f>
        <v>0</v>
      </c>
      <c r="BI635" s="232">
        <f>IF(N635="nulová",J635,0)</f>
        <v>0</v>
      </c>
      <c r="BJ635" s="19" t="s">
        <v>85</v>
      </c>
      <c r="BK635" s="232">
        <f>ROUND(I635*H635,2)</f>
        <v>0</v>
      </c>
      <c r="BL635" s="19" t="s">
        <v>273</v>
      </c>
      <c r="BM635" s="231" t="s">
        <v>677</v>
      </c>
    </row>
    <row r="636" s="2" customFormat="1">
      <c r="A636" s="40"/>
      <c r="B636" s="41"/>
      <c r="C636" s="42"/>
      <c r="D636" s="233" t="s">
        <v>168</v>
      </c>
      <c r="E636" s="42"/>
      <c r="F636" s="234" t="s">
        <v>676</v>
      </c>
      <c r="G636" s="42"/>
      <c r="H636" s="42"/>
      <c r="I636" s="235"/>
      <c r="J636" s="42"/>
      <c r="K636" s="42"/>
      <c r="L636" s="46"/>
      <c r="M636" s="236"/>
      <c r="N636" s="237"/>
      <c r="O636" s="93"/>
      <c r="P636" s="93"/>
      <c r="Q636" s="93"/>
      <c r="R636" s="93"/>
      <c r="S636" s="93"/>
      <c r="T636" s="94"/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T636" s="19" t="s">
        <v>168</v>
      </c>
      <c r="AU636" s="19" t="s">
        <v>157</v>
      </c>
    </row>
    <row r="637" s="13" customFormat="1">
      <c r="A637" s="13"/>
      <c r="B637" s="238"/>
      <c r="C637" s="239"/>
      <c r="D637" s="233" t="s">
        <v>170</v>
      </c>
      <c r="E637" s="239"/>
      <c r="F637" s="241" t="s">
        <v>678</v>
      </c>
      <c r="G637" s="239"/>
      <c r="H637" s="242">
        <v>0.017000000000000001</v>
      </c>
      <c r="I637" s="243"/>
      <c r="J637" s="239"/>
      <c r="K637" s="239"/>
      <c r="L637" s="244"/>
      <c r="M637" s="245"/>
      <c r="N637" s="246"/>
      <c r="O637" s="246"/>
      <c r="P637" s="246"/>
      <c r="Q637" s="246"/>
      <c r="R637" s="246"/>
      <c r="S637" s="246"/>
      <c r="T637" s="247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8" t="s">
        <v>170</v>
      </c>
      <c r="AU637" s="248" t="s">
        <v>157</v>
      </c>
      <c r="AV637" s="13" t="s">
        <v>87</v>
      </c>
      <c r="AW637" s="13" t="s">
        <v>4</v>
      </c>
      <c r="AX637" s="13" t="s">
        <v>85</v>
      </c>
      <c r="AY637" s="248" t="s">
        <v>156</v>
      </c>
    </row>
    <row r="638" s="2" customFormat="1" ht="24.15" customHeight="1">
      <c r="A638" s="40"/>
      <c r="B638" s="41"/>
      <c r="C638" s="220" t="s">
        <v>679</v>
      </c>
      <c r="D638" s="220" t="s">
        <v>161</v>
      </c>
      <c r="E638" s="221" t="s">
        <v>680</v>
      </c>
      <c r="F638" s="222" t="s">
        <v>681</v>
      </c>
      <c r="G638" s="223" t="s">
        <v>177</v>
      </c>
      <c r="H638" s="224">
        <v>48</v>
      </c>
      <c r="I638" s="225"/>
      <c r="J638" s="226">
        <f>ROUND(I638*H638,2)</f>
        <v>0</v>
      </c>
      <c r="K638" s="222" t="s">
        <v>165</v>
      </c>
      <c r="L638" s="46"/>
      <c r="M638" s="227" t="s">
        <v>1</v>
      </c>
      <c r="N638" s="228" t="s">
        <v>42</v>
      </c>
      <c r="O638" s="93"/>
      <c r="P638" s="229">
        <f>O638*H638</f>
        <v>0</v>
      </c>
      <c r="Q638" s="229">
        <v>0.00040000000000000002</v>
      </c>
      <c r="R638" s="229">
        <f>Q638*H638</f>
        <v>0.019200000000000002</v>
      </c>
      <c r="S638" s="229">
        <v>0</v>
      </c>
      <c r="T638" s="230">
        <f>S638*H638</f>
        <v>0</v>
      </c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R638" s="231" t="s">
        <v>273</v>
      </c>
      <c r="AT638" s="231" t="s">
        <v>161</v>
      </c>
      <c r="AU638" s="231" t="s">
        <v>157</v>
      </c>
      <c r="AY638" s="19" t="s">
        <v>156</v>
      </c>
      <c r="BE638" s="232">
        <f>IF(N638="základní",J638,0)</f>
        <v>0</v>
      </c>
      <c r="BF638" s="232">
        <f>IF(N638="snížená",J638,0)</f>
        <v>0</v>
      </c>
      <c r="BG638" s="232">
        <f>IF(N638="zákl. přenesená",J638,0)</f>
        <v>0</v>
      </c>
      <c r="BH638" s="232">
        <f>IF(N638="sníž. přenesená",J638,0)</f>
        <v>0</v>
      </c>
      <c r="BI638" s="232">
        <f>IF(N638="nulová",J638,0)</f>
        <v>0</v>
      </c>
      <c r="BJ638" s="19" t="s">
        <v>85</v>
      </c>
      <c r="BK638" s="232">
        <f>ROUND(I638*H638,2)</f>
        <v>0</v>
      </c>
      <c r="BL638" s="19" t="s">
        <v>273</v>
      </c>
      <c r="BM638" s="231" t="s">
        <v>682</v>
      </c>
    </row>
    <row r="639" s="2" customFormat="1">
      <c r="A639" s="40"/>
      <c r="B639" s="41"/>
      <c r="C639" s="42"/>
      <c r="D639" s="233" t="s">
        <v>168</v>
      </c>
      <c r="E639" s="42"/>
      <c r="F639" s="234" t="s">
        <v>683</v>
      </c>
      <c r="G639" s="42"/>
      <c r="H639" s="42"/>
      <c r="I639" s="235"/>
      <c r="J639" s="42"/>
      <c r="K639" s="42"/>
      <c r="L639" s="46"/>
      <c r="M639" s="236"/>
      <c r="N639" s="237"/>
      <c r="O639" s="93"/>
      <c r="P639" s="93"/>
      <c r="Q639" s="93"/>
      <c r="R639" s="93"/>
      <c r="S639" s="93"/>
      <c r="T639" s="94"/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T639" s="19" t="s">
        <v>168</v>
      </c>
      <c r="AU639" s="19" t="s">
        <v>157</v>
      </c>
    </row>
    <row r="640" s="2" customFormat="1" ht="49.05" customHeight="1">
      <c r="A640" s="40"/>
      <c r="B640" s="41"/>
      <c r="C640" s="270" t="s">
        <v>684</v>
      </c>
      <c r="D640" s="270" t="s">
        <v>274</v>
      </c>
      <c r="E640" s="271" t="s">
        <v>685</v>
      </c>
      <c r="F640" s="272" t="s">
        <v>686</v>
      </c>
      <c r="G640" s="273" t="s">
        <v>177</v>
      </c>
      <c r="H640" s="274">
        <v>55.200000000000003</v>
      </c>
      <c r="I640" s="275"/>
      <c r="J640" s="276">
        <f>ROUND(I640*H640,2)</f>
        <v>0</v>
      </c>
      <c r="K640" s="272" t="s">
        <v>165</v>
      </c>
      <c r="L640" s="277"/>
      <c r="M640" s="278" t="s">
        <v>1</v>
      </c>
      <c r="N640" s="279" t="s">
        <v>42</v>
      </c>
      <c r="O640" s="93"/>
      <c r="P640" s="229">
        <f>O640*H640</f>
        <v>0</v>
      </c>
      <c r="Q640" s="229">
        <v>0.0047999999999999996</v>
      </c>
      <c r="R640" s="229">
        <f>Q640*H640</f>
        <v>0.26495999999999997</v>
      </c>
      <c r="S640" s="229">
        <v>0</v>
      </c>
      <c r="T640" s="230">
        <f>S640*H640</f>
        <v>0</v>
      </c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R640" s="231" t="s">
        <v>379</v>
      </c>
      <c r="AT640" s="231" t="s">
        <v>274</v>
      </c>
      <c r="AU640" s="231" t="s">
        <v>157</v>
      </c>
      <c r="AY640" s="19" t="s">
        <v>156</v>
      </c>
      <c r="BE640" s="232">
        <f>IF(N640="základní",J640,0)</f>
        <v>0</v>
      </c>
      <c r="BF640" s="232">
        <f>IF(N640="snížená",J640,0)</f>
        <v>0</v>
      </c>
      <c r="BG640" s="232">
        <f>IF(N640="zákl. přenesená",J640,0)</f>
        <v>0</v>
      </c>
      <c r="BH640" s="232">
        <f>IF(N640="sníž. přenesená",J640,0)</f>
        <v>0</v>
      </c>
      <c r="BI640" s="232">
        <f>IF(N640="nulová",J640,0)</f>
        <v>0</v>
      </c>
      <c r="BJ640" s="19" t="s">
        <v>85</v>
      </c>
      <c r="BK640" s="232">
        <f>ROUND(I640*H640,2)</f>
        <v>0</v>
      </c>
      <c r="BL640" s="19" t="s">
        <v>273</v>
      </c>
      <c r="BM640" s="231" t="s">
        <v>687</v>
      </c>
    </row>
    <row r="641" s="2" customFormat="1">
      <c r="A641" s="40"/>
      <c r="B641" s="41"/>
      <c r="C641" s="42"/>
      <c r="D641" s="233" t="s">
        <v>168</v>
      </c>
      <c r="E641" s="42"/>
      <c r="F641" s="234" t="s">
        <v>688</v>
      </c>
      <c r="G641" s="42"/>
      <c r="H641" s="42"/>
      <c r="I641" s="235"/>
      <c r="J641" s="42"/>
      <c r="K641" s="42"/>
      <c r="L641" s="46"/>
      <c r="M641" s="236"/>
      <c r="N641" s="237"/>
      <c r="O641" s="93"/>
      <c r="P641" s="93"/>
      <c r="Q641" s="93"/>
      <c r="R641" s="93"/>
      <c r="S641" s="93"/>
      <c r="T641" s="94"/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T641" s="19" t="s">
        <v>168</v>
      </c>
      <c r="AU641" s="19" t="s">
        <v>157</v>
      </c>
    </row>
    <row r="642" s="15" customFormat="1">
      <c r="A642" s="15"/>
      <c r="B642" s="260"/>
      <c r="C642" s="261"/>
      <c r="D642" s="233" t="s">
        <v>170</v>
      </c>
      <c r="E642" s="262" t="s">
        <v>1</v>
      </c>
      <c r="F642" s="263" t="s">
        <v>672</v>
      </c>
      <c r="G642" s="261"/>
      <c r="H642" s="262" t="s">
        <v>1</v>
      </c>
      <c r="I642" s="264"/>
      <c r="J642" s="261"/>
      <c r="K642" s="261"/>
      <c r="L642" s="265"/>
      <c r="M642" s="266"/>
      <c r="N642" s="267"/>
      <c r="O642" s="267"/>
      <c r="P642" s="267"/>
      <c r="Q642" s="267"/>
      <c r="R642" s="267"/>
      <c r="S642" s="267"/>
      <c r="T642" s="268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T642" s="269" t="s">
        <v>170</v>
      </c>
      <c r="AU642" s="269" t="s">
        <v>157</v>
      </c>
      <c r="AV642" s="15" t="s">
        <v>85</v>
      </c>
      <c r="AW642" s="15" t="s">
        <v>35</v>
      </c>
      <c r="AX642" s="15" t="s">
        <v>77</v>
      </c>
      <c r="AY642" s="269" t="s">
        <v>156</v>
      </c>
    </row>
    <row r="643" s="13" customFormat="1">
      <c r="A643" s="13"/>
      <c r="B643" s="238"/>
      <c r="C643" s="239"/>
      <c r="D643" s="233" t="s">
        <v>170</v>
      </c>
      <c r="E643" s="240" t="s">
        <v>1</v>
      </c>
      <c r="F643" s="241" t="s">
        <v>673</v>
      </c>
      <c r="G643" s="239"/>
      <c r="H643" s="242">
        <v>42</v>
      </c>
      <c r="I643" s="243"/>
      <c r="J643" s="239"/>
      <c r="K643" s="239"/>
      <c r="L643" s="244"/>
      <c r="M643" s="245"/>
      <c r="N643" s="246"/>
      <c r="O643" s="246"/>
      <c r="P643" s="246"/>
      <c r="Q643" s="246"/>
      <c r="R643" s="246"/>
      <c r="S643" s="246"/>
      <c r="T643" s="247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8" t="s">
        <v>170</v>
      </c>
      <c r="AU643" s="248" t="s">
        <v>157</v>
      </c>
      <c r="AV643" s="13" t="s">
        <v>87</v>
      </c>
      <c r="AW643" s="13" t="s">
        <v>35</v>
      </c>
      <c r="AX643" s="13" t="s">
        <v>77</v>
      </c>
      <c r="AY643" s="248" t="s">
        <v>156</v>
      </c>
    </row>
    <row r="644" s="13" customFormat="1">
      <c r="A644" s="13"/>
      <c r="B644" s="238"/>
      <c r="C644" s="239"/>
      <c r="D644" s="233" t="s">
        <v>170</v>
      </c>
      <c r="E644" s="240" t="s">
        <v>1</v>
      </c>
      <c r="F644" s="241" t="s">
        <v>406</v>
      </c>
      <c r="G644" s="239"/>
      <c r="H644" s="242">
        <v>6</v>
      </c>
      <c r="I644" s="243"/>
      <c r="J644" s="239"/>
      <c r="K644" s="239"/>
      <c r="L644" s="244"/>
      <c r="M644" s="245"/>
      <c r="N644" s="246"/>
      <c r="O644" s="246"/>
      <c r="P644" s="246"/>
      <c r="Q644" s="246"/>
      <c r="R644" s="246"/>
      <c r="S644" s="246"/>
      <c r="T644" s="247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8" t="s">
        <v>170</v>
      </c>
      <c r="AU644" s="248" t="s">
        <v>157</v>
      </c>
      <c r="AV644" s="13" t="s">
        <v>87</v>
      </c>
      <c r="AW644" s="13" t="s">
        <v>35</v>
      </c>
      <c r="AX644" s="13" t="s">
        <v>77</v>
      </c>
      <c r="AY644" s="248" t="s">
        <v>156</v>
      </c>
    </row>
    <row r="645" s="14" customFormat="1">
      <c r="A645" s="14"/>
      <c r="B645" s="249"/>
      <c r="C645" s="250"/>
      <c r="D645" s="233" t="s">
        <v>170</v>
      </c>
      <c r="E645" s="251" t="s">
        <v>1</v>
      </c>
      <c r="F645" s="252" t="s">
        <v>174</v>
      </c>
      <c r="G645" s="250"/>
      <c r="H645" s="253">
        <v>48</v>
      </c>
      <c r="I645" s="254"/>
      <c r="J645" s="250"/>
      <c r="K645" s="250"/>
      <c r="L645" s="255"/>
      <c r="M645" s="256"/>
      <c r="N645" s="257"/>
      <c r="O645" s="257"/>
      <c r="P645" s="257"/>
      <c r="Q645" s="257"/>
      <c r="R645" s="257"/>
      <c r="S645" s="257"/>
      <c r="T645" s="258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9" t="s">
        <v>170</v>
      </c>
      <c r="AU645" s="259" t="s">
        <v>157</v>
      </c>
      <c r="AV645" s="14" t="s">
        <v>166</v>
      </c>
      <c r="AW645" s="14" t="s">
        <v>35</v>
      </c>
      <c r="AX645" s="14" t="s">
        <v>85</v>
      </c>
      <c r="AY645" s="259" t="s">
        <v>156</v>
      </c>
    </row>
    <row r="646" s="13" customFormat="1">
      <c r="A646" s="13"/>
      <c r="B646" s="238"/>
      <c r="C646" s="239"/>
      <c r="D646" s="233" t="s">
        <v>170</v>
      </c>
      <c r="E646" s="239"/>
      <c r="F646" s="241" t="s">
        <v>689</v>
      </c>
      <c r="G646" s="239"/>
      <c r="H646" s="242">
        <v>55.200000000000003</v>
      </c>
      <c r="I646" s="243"/>
      <c r="J646" s="239"/>
      <c r="K646" s="239"/>
      <c r="L646" s="244"/>
      <c r="M646" s="245"/>
      <c r="N646" s="246"/>
      <c r="O646" s="246"/>
      <c r="P646" s="246"/>
      <c r="Q646" s="246"/>
      <c r="R646" s="246"/>
      <c r="S646" s="246"/>
      <c r="T646" s="247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8" t="s">
        <v>170</v>
      </c>
      <c r="AU646" s="248" t="s">
        <v>157</v>
      </c>
      <c r="AV646" s="13" t="s">
        <v>87</v>
      </c>
      <c r="AW646" s="13" t="s">
        <v>4</v>
      </c>
      <c r="AX646" s="13" t="s">
        <v>85</v>
      </c>
      <c r="AY646" s="248" t="s">
        <v>156</v>
      </c>
    </row>
    <row r="647" s="2" customFormat="1" ht="16.5" customHeight="1">
      <c r="A647" s="40"/>
      <c r="B647" s="41"/>
      <c r="C647" s="220" t="s">
        <v>690</v>
      </c>
      <c r="D647" s="220" t="s">
        <v>161</v>
      </c>
      <c r="E647" s="221" t="s">
        <v>691</v>
      </c>
      <c r="F647" s="222" t="s">
        <v>692</v>
      </c>
      <c r="G647" s="223" t="s">
        <v>177</v>
      </c>
      <c r="H647" s="224">
        <v>84</v>
      </c>
      <c r="I647" s="225"/>
      <c r="J647" s="226">
        <f>ROUND(I647*H647,2)</f>
        <v>0</v>
      </c>
      <c r="K647" s="222" t="s">
        <v>382</v>
      </c>
      <c r="L647" s="46"/>
      <c r="M647" s="227" t="s">
        <v>1</v>
      </c>
      <c r="N647" s="228" t="s">
        <v>42</v>
      </c>
      <c r="O647" s="93"/>
      <c r="P647" s="229">
        <f>O647*H647</f>
        <v>0</v>
      </c>
      <c r="Q647" s="229">
        <v>0</v>
      </c>
      <c r="R647" s="229">
        <f>Q647*H647</f>
        <v>0</v>
      </c>
      <c r="S647" s="229">
        <v>0.0040000000000000001</v>
      </c>
      <c r="T647" s="230">
        <f>S647*H647</f>
        <v>0.33600000000000002</v>
      </c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R647" s="231" t="s">
        <v>273</v>
      </c>
      <c r="AT647" s="231" t="s">
        <v>161</v>
      </c>
      <c r="AU647" s="231" t="s">
        <v>157</v>
      </c>
      <c r="AY647" s="19" t="s">
        <v>156</v>
      </c>
      <c r="BE647" s="232">
        <f>IF(N647="základní",J647,0)</f>
        <v>0</v>
      </c>
      <c r="BF647" s="232">
        <f>IF(N647="snížená",J647,0)</f>
        <v>0</v>
      </c>
      <c r="BG647" s="232">
        <f>IF(N647="zákl. přenesená",J647,0)</f>
        <v>0</v>
      </c>
      <c r="BH647" s="232">
        <f>IF(N647="sníž. přenesená",J647,0)</f>
        <v>0</v>
      </c>
      <c r="BI647" s="232">
        <f>IF(N647="nulová",J647,0)</f>
        <v>0</v>
      </c>
      <c r="BJ647" s="19" t="s">
        <v>85</v>
      </c>
      <c r="BK647" s="232">
        <f>ROUND(I647*H647,2)</f>
        <v>0</v>
      </c>
      <c r="BL647" s="19" t="s">
        <v>273</v>
      </c>
      <c r="BM647" s="231" t="s">
        <v>693</v>
      </c>
    </row>
    <row r="648" s="2" customFormat="1">
      <c r="A648" s="40"/>
      <c r="B648" s="41"/>
      <c r="C648" s="42"/>
      <c r="D648" s="233" t="s">
        <v>168</v>
      </c>
      <c r="E648" s="42"/>
      <c r="F648" s="234" t="s">
        <v>694</v>
      </c>
      <c r="G648" s="42"/>
      <c r="H648" s="42"/>
      <c r="I648" s="235"/>
      <c r="J648" s="42"/>
      <c r="K648" s="42"/>
      <c r="L648" s="46"/>
      <c r="M648" s="236"/>
      <c r="N648" s="237"/>
      <c r="O648" s="93"/>
      <c r="P648" s="93"/>
      <c r="Q648" s="93"/>
      <c r="R648" s="93"/>
      <c r="S648" s="93"/>
      <c r="T648" s="94"/>
      <c r="U648" s="40"/>
      <c r="V648" s="40"/>
      <c r="W648" s="40"/>
      <c r="X648" s="40"/>
      <c r="Y648" s="40"/>
      <c r="Z648" s="40"/>
      <c r="AA648" s="40"/>
      <c r="AB648" s="40"/>
      <c r="AC648" s="40"/>
      <c r="AD648" s="40"/>
      <c r="AE648" s="40"/>
      <c r="AT648" s="19" t="s">
        <v>168</v>
      </c>
      <c r="AU648" s="19" t="s">
        <v>157</v>
      </c>
    </row>
    <row r="649" s="13" customFormat="1">
      <c r="A649" s="13"/>
      <c r="B649" s="238"/>
      <c r="C649" s="239"/>
      <c r="D649" s="233" t="s">
        <v>170</v>
      </c>
      <c r="E649" s="240" t="s">
        <v>1</v>
      </c>
      <c r="F649" s="241" t="s">
        <v>673</v>
      </c>
      <c r="G649" s="239"/>
      <c r="H649" s="242">
        <v>42</v>
      </c>
      <c r="I649" s="243"/>
      <c r="J649" s="239"/>
      <c r="K649" s="239"/>
      <c r="L649" s="244"/>
      <c r="M649" s="245"/>
      <c r="N649" s="246"/>
      <c r="O649" s="246"/>
      <c r="P649" s="246"/>
      <c r="Q649" s="246"/>
      <c r="R649" s="246"/>
      <c r="S649" s="246"/>
      <c r="T649" s="247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8" t="s">
        <v>170</v>
      </c>
      <c r="AU649" s="248" t="s">
        <v>157</v>
      </c>
      <c r="AV649" s="13" t="s">
        <v>87</v>
      </c>
      <c r="AW649" s="13" t="s">
        <v>35</v>
      </c>
      <c r="AX649" s="13" t="s">
        <v>77</v>
      </c>
      <c r="AY649" s="248" t="s">
        <v>156</v>
      </c>
    </row>
    <row r="650" s="14" customFormat="1">
      <c r="A650" s="14"/>
      <c r="B650" s="249"/>
      <c r="C650" s="250"/>
      <c r="D650" s="233" t="s">
        <v>170</v>
      </c>
      <c r="E650" s="251" t="s">
        <v>1</v>
      </c>
      <c r="F650" s="252" t="s">
        <v>174</v>
      </c>
      <c r="G650" s="250"/>
      <c r="H650" s="253">
        <v>42</v>
      </c>
      <c r="I650" s="254"/>
      <c r="J650" s="250"/>
      <c r="K650" s="250"/>
      <c r="L650" s="255"/>
      <c r="M650" s="256"/>
      <c r="N650" s="257"/>
      <c r="O650" s="257"/>
      <c r="P650" s="257"/>
      <c r="Q650" s="257"/>
      <c r="R650" s="257"/>
      <c r="S650" s="257"/>
      <c r="T650" s="258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9" t="s">
        <v>170</v>
      </c>
      <c r="AU650" s="259" t="s">
        <v>157</v>
      </c>
      <c r="AV650" s="14" t="s">
        <v>166</v>
      </c>
      <c r="AW650" s="14" t="s">
        <v>35</v>
      </c>
      <c r="AX650" s="14" t="s">
        <v>85</v>
      </c>
      <c r="AY650" s="259" t="s">
        <v>156</v>
      </c>
    </row>
    <row r="651" s="13" customFormat="1">
      <c r="A651" s="13"/>
      <c r="B651" s="238"/>
      <c r="C651" s="239"/>
      <c r="D651" s="233" t="s">
        <v>170</v>
      </c>
      <c r="E651" s="239"/>
      <c r="F651" s="241" t="s">
        <v>695</v>
      </c>
      <c r="G651" s="239"/>
      <c r="H651" s="242">
        <v>84</v>
      </c>
      <c r="I651" s="243"/>
      <c r="J651" s="239"/>
      <c r="K651" s="239"/>
      <c r="L651" s="244"/>
      <c r="M651" s="245"/>
      <c r="N651" s="246"/>
      <c r="O651" s="246"/>
      <c r="P651" s="246"/>
      <c r="Q651" s="246"/>
      <c r="R651" s="246"/>
      <c r="S651" s="246"/>
      <c r="T651" s="247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8" t="s">
        <v>170</v>
      </c>
      <c r="AU651" s="248" t="s">
        <v>157</v>
      </c>
      <c r="AV651" s="13" t="s">
        <v>87</v>
      </c>
      <c r="AW651" s="13" t="s">
        <v>4</v>
      </c>
      <c r="AX651" s="13" t="s">
        <v>85</v>
      </c>
      <c r="AY651" s="248" t="s">
        <v>156</v>
      </c>
    </row>
    <row r="652" s="2" customFormat="1" ht="24.15" customHeight="1">
      <c r="A652" s="40"/>
      <c r="B652" s="41"/>
      <c r="C652" s="220" t="s">
        <v>696</v>
      </c>
      <c r="D652" s="220" t="s">
        <v>161</v>
      </c>
      <c r="E652" s="221" t="s">
        <v>697</v>
      </c>
      <c r="F652" s="222" t="s">
        <v>698</v>
      </c>
      <c r="G652" s="223" t="s">
        <v>164</v>
      </c>
      <c r="H652" s="224">
        <v>5</v>
      </c>
      <c r="I652" s="225"/>
      <c r="J652" s="226">
        <f>ROUND(I652*H652,2)</f>
        <v>0</v>
      </c>
      <c r="K652" s="222" t="s">
        <v>165</v>
      </c>
      <c r="L652" s="46"/>
      <c r="M652" s="227" t="s">
        <v>1</v>
      </c>
      <c r="N652" s="228" t="s">
        <v>42</v>
      </c>
      <c r="O652" s="93"/>
      <c r="P652" s="229">
        <f>O652*H652</f>
        <v>0</v>
      </c>
      <c r="Q652" s="229">
        <v>0.00017000000000000001</v>
      </c>
      <c r="R652" s="229">
        <f>Q652*H652</f>
        <v>0.00085000000000000006</v>
      </c>
      <c r="S652" s="229">
        <v>0</v>
      </c>
      <c r="T652" s="230">
        <f>S652*H652</f>
        <v>0</v>
      </c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R652" s="231" t="s">
        <v>273</v>
      </c>
      <c r="AT652" s="231" t="s">
        <v>161</v>
      </c>
      <c r="AU652" s="231" t="s">
        <v>157</v>
      </c>
      <c r="AY652" s="19" t="s">
        <v>156</v>
      </c>
      <c r="BE652" s="232">
        <f>IF(N652="základní",J652,0)</f>
        <v>0</v>
      </c>
      <c r="BF652" s="232">
        <f>IF(N652="snížená",J652,0)</f>
        <v>0</v>
      </c>
      <c r="BG652" s="232">
        <f>IF(N652="zákl. přenesená",J652,0)</f>
        <v>0</v>
      </c>
      <c r="BH652" s="232">
        <f>IF(N652="sníž. přenesená",J652,0)</f>
        <v>0</v>
      </c>
      <c r="BI652" s="232">
        <f>IF(N652="nulová",J652,0)</f>
        <v>0</v>
      </c>
      <c r="BJ652" s="19" t="s">
        <v>85</v>
      </c>
      <c r="BK652" s="232">
        <f>ROUND(I652*H652,2)</f>
        <v>0</v>
      </c>
      <c r="BL652" s="19" t="s">
        <v>273</v>
      </c>
      <c r="BM652" s="231" t="s">
        <v>699</v>
      </c>
    </row>
    <row r="653" s="2" customFormat="1">
      <c r="A653" s="40"/>
      <c r="B653" s="41"/>
      <c r="C653" s="42"/>
      <c r="D653" s="233" t="s">
        <v>168</v>
      </c>
      <c r="E653" s="42"/>
      <c r="F653" s="234" t="s">
        <v>700</v>
      </c>
      <c r="G653" s="42"/>
      <c r="H653" s="42"/>
      <c r="I653" s="235"/>
      <c r="J653" s="42"/>
      <c r="K653" s="42"/>
      <c r="L653" s="46"/>
      <c r="M653" s="236"/>
      <c r="N653" s="237"/>
      <c r="O653" s="93"/>
      <c r="P653" s="93"/>
      <c r="Q653" s="93"/>
      <c r="R653" s="93"/>
      <c r="S653" s="93"/>
      <c r="T653" s="94"/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T653" s="19" t="s">
        <v>168</v>
      </c>
      <c r="AU653" s="19" t="s">
        <v>157</v>
      </c>
    </row>
    <row r="654" s="13" customFormat="1">
      <c r="A654" s="13"/>
      <c r="B654" s="238"/>
      <c r="C654" s="239"/>
      <c r="D654" s="233" t="s">
        <v>170</v>
      </c>
      <c r="E654" s="240" t="s">
        <v>1</v>
      </c>
      <c r="F654" s="241" t="s">
        <v>701</v>
      </c>
      <c r="G654" s="239"/>
      <c r="H654" s="242">
        <v>5</v>
      </c>
      <c r="I654" s="243"/>
      <c r="J654" s="239"/>
      <c r="K654" s="239"/>
      <c r="L654" s="244"/>
      <c r="M654" s="245"/>
      <c r="N654" s="246"/>
      <c r="O654" s="246"/>
      <c r="P654" s="246"/>
      <c r="Q654" s="246"/>
      <c r="R654" s="246"/>
      <c r="S654" s="246"/>
      <c r="T654" s="247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8" t="s">
        <v>170</v>
      </c>
      <c r="AU654" s="248" t="s">
        <v>157</v>
      </c>
      <c r="AV654" s="13" t="s">
        <v>87</v>
      </c>
      <c r="AW654" s="13" t="s">
        <v>35</v>
      </c>
      <c r="AX654" s="13" t="s">
        <v>77</v>
      </c>
      <c r="AY654" s="248" t="s">
        <v>156</v>
      </c>
    </row>
    <row r="655" s="14" customFormat="1">
      <c r="A655" s="14"/>
      <c r="B655" s="249"/>
      <c r="C655" s="250"/>
      <c r="D655" s="233" t="s">
        <v>170</v>
      </c>
      <c r="E655" s="251" t="s">
        <v>1</v>
      </c>
      <c r="F655" s="252" t="s">
        <v>174</v>
      </c>
      <c r="G655" s="250"/>
      <c r="H655" s="253">
        <v>5</v>
      </c>
      <c r="I655" s="254"/>
      <c r="J655" s="250"/>
      <c r="K655" s="250"/>
      <c r="L655" s="255"/>
      <c r="M655" s="256"/>
      <c r="N655" s="257"/>
      <c r="O655" s="257"/>
      <c r="P655" s="257"/>
      <c r="Q655" s="257"/>
      <c r="R655" s="257"/>
      <c r="S655" s="257"/>
      <c r="T655" s="258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9" t="s">
        <v>170</v>
      </c>
      <c r="AU655" s="259" t="s">
        <v>157</v>
      </c>
      <c r="AV655" s="14" t="s">
        <v>166</v>
      </c>
      <c r="AW655" s="14" t="s">
        <v>35</v>
      </c>
      <c r="AX655" s="14" t="s">
        <v>85</v>
      </c>
      <c r="AY655" s="259" t="s">
        <v>156</v>
      </c>
    </row>
    <row r="656" s="2" customFormat="1" ht="49.05" customHeight="1">
      <c r="A656" s="40"/>
      <c r="B656" s="41"/>
      <c r="C656" s="270" t="s">
        <v>702</v>
      </c>
      <c r="D656" s="270" t="s">
        <v>274</v>
      </c>
      <c r="E656" s="271" t="s">
        <v>703</v>
      </c>
      <c r="F656" s="272" t="s">
        <v>704</v>
      </c>
      <c r="G656" s="273" t="s">
        <v>177</v>
      </c>
      <c r="H656" s="274">
        <v>3.1499999999999999</v>
      </c>
      <c r="I656" s="275"/>
      <c r="J656" s="276">
        <f>ROUND(I656*H656,2)</f>
        <v>0</v>
      </c>
      <c r="K656" s="272" t="s">
        <v>165</v>
      </c>
      <c r="L656" s="277"/>
      <c r="M656" s="278" t="s">
        <v>1</v>
      </c>
      <c r="N656" s="279" t="s">
        <v>42</v>
      </c>
      <c r="O656" s="93"/>
      <c r="P656" s="229">
        <f>O656*H656</f>
        <v>0</v>
      </c>
      <c r="Q656" s="229">
        <v>0.0053</v>
      </c>
      <c r="R656" s="229">
        <f>Q656*H656</f>
        <v>0.016694999999999998</v>
      </c>
      <c r="S656" s="229">
        <v>0</v>
      </c>
      <c r="T656" s="230">
        <f>S656*H656</f>
        <v>0</v>
      </c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R656" s="231" t="s">
        <v>379</v>
      </c>
      <c r="AT656" s="231" t="s">
        <v>274</v>
      </c>
      <c r="AU656" s="231" t="s">
        <v>157</v>
      </c>
      <c r="AY656" s="19" t="s">
        <v>156</v>
      </c>
      <c r="BE656" s="232">
        <f>IF(N656="základní",J656,0)</f>
        <v>0</v>
      </c>
      <c r="BF656" s="232">
        <f>IF(N656="snížená",J656,0)</f>
        <v>0</v>
      </c>
      <c r="BG656" s="232">
        <f>IF(N656="zákl. přenesená",J656,0)</f>
        <v>0</v>
      </c>
      <c r="BH656" s="232">
        <f>IF(N656="sníž. přenesená",J656,0)</f>
        <v>0</v>
      </c>
      <c r="BI656" s="232">
        <f>IF(N656="nulová",J656,0)</f>
        <v>0</v>
      </c>
      <c r="BJ656" s="19" t="s">
        <v>85</v>
      </c>
      <c r="BK656" s="232">
        <f>ROUND(I656*H656,2)</f>
        <v>0</v>
      </c>
      <c r="BL656" s="19" t="s">
        <v>273</v>
      </c>
      <c r="BM656" s="231" t="s">
        <v>705</v>
      </c>
    </row>
    <row r="657" s="2" customFormat="1">
      <c r="A657" s="40"/>
      <c r="B657" s="41"/>
      <c r="C657" s="42"/>
      <c r="D657" s="233" t="s">
        <v>168</v>
      </c>
      <c r="E657" s="42"/>
      <c r="F657" s="234" t="s">
        <v>704</v>
      </c>
      <c r="G657" s="42"/>
      <c r="H657" s="42"/>
      <c r="I657" s="235"/>
      <c r="J657" s="42"/>
      <c r="K657" s="42"/>
      <c r="L657" s="46"/>
      <c r="M657" s="236"/>
      <c r="N657" s="237"/>
      <c r="O657" s="93"/>
      <c r="P657" s="93"/>
      <c r="Q657" s="93"/>
      <c r="R657" s="93"/>
      <c r="S657" s="93"/>
      <c r="T657" s="94"/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T657" s="19" t="s">
        <v>168</v>
      </c>
      <c r="AU657" s="19" t="s">
        <v>157</v>
      </c>
    </row>
    <row r="658" s="13" customFormat="1">
      <c r="A658" s="13"/>
      <c r="B658" s="238"/>
      <c r="C658" s="239"/>
      <c r="D658" s="233" t="s">
        <v>170</v>
      </c>
      <c r="E658" s="239"/>
      <c r="F658" s="241" t="s">
        <v>706</v>
      </c>
      <c r="G658" s="239"/>
      <c r="H658" s="242">
        <v>3.1499999999999999</v>
      </c>
      <c r="I658" s="243"/>
      <c r="J658" s="239"/>
      <c r="K658" s="239"/>
      <c r="L658" s="244"/>
      <c r="M658" s="245"/>
      <c r="N658" s="246"/>
      <c r="O658" s="246"/>
      <c r="P658" s="246"/>
      <c r="Q658" s="246"/>
      <c r="R658" s="246"/>
      <c r="S658" s="246"/>
      <c r="T658" s="247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8" t="s">
        <v>170</v>
      </c>
      <c r="AU658" s="248" t="s">
        <v>157</v>
      </c>
      <c r="AV658" s="13" t="s">
        <v>87</v>
      </c>
      <c r="AW658" s="13" t="s">
        <v>4</v>
      </c>
      <c r="AX658" s="13" t="s">
        <v>85</v>
      </c>
      <c r="AY658" s="248" t="s">
        <v>156</v>
      </c>
    </row>
    <row r="659" s="2" customFormat="1" ht="24.15" customHeight="1">
      <c r="A659" s="40"/>
      <c r="B659" s="41"/>
      <c r="C659" s="220" t="s">
        <v>707</v>
      </c>
      <c r="D659" s="220" t="s">
        <v>161</v>
      </c>
      <c r="E659" s="221" t="s">
        <v>708</v>
      </c>
      <c r="F659" s="222" t="s">
        <v>709</v>
      </c>
      <c r="G659" s="223" t="s">
        <v>209</v>
      </c>
      <c r="H659" s="224">
        <v>0.31900000000000001</v>
      </c>
      <c r="I659" s="225"/>
      <c r="J659" s="226">
        <f>ROUND(I659*H659,2)</f>
        <v>0</v>
      </c>
      <c r="K659" s="222" t="s">
        <v>165</v>
      </c>
      <c r="L659" s="46"/>
      <c r="M659" s="227" t="s">
        <v>1</v>
      </c>
      <c r="N659" s="228" t="s">
        <v>42</v>
      </c>
      <c r="O659" s="93"/>
      <c r="P659" s="229">
        <f>O659*H659</f>
        <v>0</v>
      </c>
      <c r="Q659" s="229">
        <v>0</v>
      </c>
      <c r="R659" s="229">
        <f>Q659*H659</f>
        <v>0</v>
      </c>
      <c r="S659" s="229">
        <v>0</v>
      </c>
      <c r="T659" s="230">
        <f>S659*H659</f>
        <v>0</v>
      </c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R659" s="231" t="s">
        <v>273</v>
      </c>
      <c r="AT659" s="231" t="s">
        <v>161</v>
      </c>
      <c r="AU659" s="231" t="s">
        <v>157</v>
      </c>
      <c r="AY659" s="19" t="s">
        <v>156</v>
      </c>
      <c r="BE659" s="232">
        <f>IF(N659="základní",J659,0)</f>
        <v>0</v>
      </c>
      <c r="BF659" s="232">
        <f>IF(N659="snížená",J659,0)</f>
        <v>0</v>
      </c>
      <c r="BG659" s="232">
        <f>IF(N659="zákl. přenesená",J659,0)</f>
        <v>0</v>
      </c>
      <c r="BH659" s="232">
        <f>IF(N659="sníž. přenesená",J659,0)</f>
        <v>0</v>
      </c>
      <c r="BI659" s="232">
        <f>IF(N659="nulová",J659,0)</f>
        <v>0</v>
      </c>
      <c r="BJ659" s="19" t="s">
        <v>85</v>
      </c>
      <c r="BK659" s="232">
        <f>ROUND(I659*H659,2)</f>
        <v>0</v>
      </c>
      <c r="BL659" s="19" t="s">
        <v>273</v>
      </c>
      <c r="BM659" s="231" t="s">
        <v>710</v>
      </c>
    </row>
    <row r="660" s="2" customFormat="1">
      <c r="A660" s="40"/>
      <c r="B660" s="41"/>
      <c r="C660" s="42"/>
      <c r="D660" s="233" t="s">
        <v>168</v>
      </c>
      <c r="E660" s="42"/>
      <c r="F660" s="234" t="s">
        <v>711</v>
      </c>
      <c r="G660" s="42"/>
      <c r="H660" s="42"/>
      <c r="I660" s="235"/>
      <c r="J660" s="42"/>
      <c r="K660" s="42"/>
      <c r="L660" s="46"/>
      <c r="M660" s="236"/>
      <c r="N660" s="237"/>
      <c r="O660" s="93"/>
      <c r="P660" s="93"/>
      <c r="Q660" s="93"/>
      <c r="R660" s="93"/>
      <c r="S660" s="93"/>
      <c r="T660" s="94"/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T660" s="19" t="s">
        <v>168</v>
      </c>
      <c r="AU660" s="19" t="s">
        <v>157</v>
      </c>
    </row>
    <row r="661" s="12" customFormat="1" ht="20.88" customHeight="1">
      <c r="A661" s="12"/>
      <c r="B661" s="204"/>
      <c r="C661" s="205"/>
      <c r="D661" s="206" t="s">
        <v>76</v>
      </c>
      <c r="E661" s="218" t="s">
        <v>712</v>
      </c>
      <c r="F661" s="218" t="s">
        <v>713</v>
      </c>
      <c r="G661" s="205"/>
      <c r="H661" s="205"/>
      <c r="I661" s="208"/>
      <c r="J661" s="219">
        <f>BK661</f>
        <v>0</v>
      </c>
      <c r="K661" s="205"/>
      <c r="L661" s="210"/>
      <c r="M661" s="211"/>
      <c r="N661" s="212"/>
      <c r="O661" s="212"/>
      <c r="P661" s="213">
        <f>SUM(P662:P721)</f>
        <v>0</v>
      </c>
      <c r="Q661" s="212"/>
      <c r="R661" s="213">
        <f>SUM(R662:R721)</f>
        <v>0.23532840000000002</v>
      </c>
      <c r="S661" s="212"/>
      <c r="T661" s="214">
        <f>SUM(T662:T721)</f>
        <v>1.5706100000000001</v>
      </c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R661" s="215" t="s">
        <v>87</v>
      </c>
      <c r="AT661" s="216" t="s">
        <v>76</v>
      </c>
      <c r="AU661" s="216" t="s">
        <v>87</v>
      </c>
      <c r="AY661" s="215" t="s">
        <v>156</v>
      </c>
      <c r="BK661" s="217">
        <f>SUM(BK662:BK721)</f>
        <v>0</v>
      </c>
    </row>
    <row r="662" s="2" customFormat="1" ht="24.15" customHeight="1">
      <c r="A662" s="40"/>
      <c r="B662" s="41"/>
      <c r="C662" s="220" t="s">
        <v>714</v>
      </c>
      <c r="D662" s="220" t="s">
        <v>161</v>
      </c>
      <c r="E662" s="221" t="s">
        <v>715</v>
      </c>
      <c r="F662" s="222" t="s">
        <v>716</v>
      </c>
      <c r="G662" s="223" t="s">
        <v>177</v>
      </c>
      <c r="H662" s="224">
        <v>79.719999999999999</v>
      </c>
      <c r="I662" s="225"/>
      <c r="J662" s="226">
        <f>ROUND(I662*H662,2)</f>
        <v>0</v>
      </c>
      <c r="K662" s="222" t="s">
        <v>165</v>
      </c>
      <c r="L662" s="46"/>
      <c r="M662" s="227" t="s">
        <v>1</v>
      </c>
      <c r="N662" s="228" t="s">
        <v>42</v>
      </c>
      <c r="O662" s="93"/>
      <c r="P662" s="229">
        <f>O662*H662</f>
        <v>0</v>
      </c>
      <c r="Q662" s="229">
        <v>0</v>
      </c>
      <c r="R662" s="229">
        <f>Q662*H662</f>
        <v>0</v>
      </c>
      <c r="S662" s="229">
        <v>0.014999999999999999</v>
      </c>
      <c r="T662" s="230">
        <f>S662*H662</f>
        <v>1.1958</v>
      </c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R662" s="231" t="s">
        <v>273</v>
      </c>
      <c r="AT662" s="231" t="s">
        <v>161</v>
      </c>
      <c r="AU662" s="231" t="s">
        <v>157</v>
      </c>
      <c r="AY662" s="19" t="s">
        <v>156</v>
      </c>
      <c r="BE662" s="232">
        <f>IF(N662="základní",J662,0)</f>
        <v>0</v>
      </c>
      <c r="BF662" s="232">
        <f>IF(N662="snížená",J662,0)</f>
        <v>0</v>
      </c>
      <c r="BG662" s="232">
        <f>IF(N662="zákl. přenesená",J662,0)</f>
        <v>0</v>
      </c>
      <c r="BH662" s="232">
        <f>IF(N662="sníž. přenesená",J662,0)</f>
        <v>0</v>
      </c>
      <c r="BI662" s="232">
        <f>IF(N662="nulová",J662,0)</f>
        <v>0</v>
      </c>
      <c r="BJ662" s="19" t="s">
        <v>85</v>
      </c>
      <c r="BK662" s="232">
        <f>ROUND(I662*H662,2)</f>
        <v>0</v>
      </c>
      <c r="BL662" s="19" t="s">
        <v>273</v>
      </c>
      <c r="BM662" s="231" t="s">
        <v>717</v>
      </c>
    </row>
    <row r="663" s="2" customFormat="1">
      <c r="A663" s="40"/>
      <c r="B663" s="41"/>
      <c r="C663" s="42"/>
      <c r="D663" s="233" t="s">
        <v>168</v>
      </c>
      <c r="E663" s="42"/>
      <c r="F663" s="234" t="s">
        <v>718</v>
      </c>
      <c r="G663" s="42"/>
      <c r="H663" s="42"/>
      <c r="I663" s="235"/>
      <c r="J663" s="42"/>
      <c r="K663" s="42"/>
      <c r="L663" s="46"/>
      <c r="M663" s="236"/>
      <c r="N663" s="237"/>
      <c r="O663" s="93"/>
      <c r="P663" s="93"/>
      <c r="Q663" s="93"/>
      <c r="R663" s="93"/>
      <c r="S663" s="93"/>
      <c r="T663" s="94"/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T663" s="19" t="s">
        <v>168</v>
      </c>
      <c r="AU663" s="19" t="s">
        <v>157</v>
      </c>
    </row>
    <row r="664" s="15" customFormat="1">
      <c r="A664" s="15"/>
      <c r="B664" s="260"/>
      <c r="C664" s="261"/>
      <c r="D664" s="233" t="s">
        <v>170</v>
      </c>
      <c r="E664" s="262" t="s">
        <v>1</v>
      </c>
      <c r="F664" s="263" t="s">
        <v>563</v>
      </c>
      <c r="G664" s="261"/>
      <c r="H664" s="262" t="s">
        <v>1</v>
      </c>
      <c r="I664" s="264"/>
      <c r="J664" s="261"/>
      <c r="K664" s="261"/>
      <c r="L664" s="265"/>
      <c r="M664" s="266"/>
      <c r="N664" s="267"/>
      <c r="O664" s="267"/>
      <c r="P664" s="267"/>
      <c r="Q664" s="267"/>
      <c r="R664" s="267"/>
      <c r="S664" s="267"/>
      <c r="T664" s="268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T664" s="269" t="s">
        <v>170</v>
      </c>
      <c r="AU664" s="269" t="s">
        <v>157</v>
      </c>
      <c r="AV664" s="15" t="s">
        <v>85</v>
      </c>
      <c r="AW664" s="15" t="s">
        <v>35</v>
      </c>
      <c r="AX664" s="15" t="s">
        <v>77</v>
      </c>
      <c r="AY664" s="269" t="s">
        <v>156</v>
      </c>
    </row>
    <row r="665" s="13" customFormat="1">
      <c r="A665" s="13"/>
      <c r="B665" s="238"/>
      <c r="C665" s="239"/>
      <c r="D665" s="233" t="s">
        <v>170</v>
      </c>
      <c r="E665" s="240" t="s">
        <v>1</v>
      </c>
      <c r="F665" s="241" t="s">
        <v>517</v>
      </c>
      <c r="G665" s="239"/>
      <c r="H665" s="242">
        <v>8.3800000000000008</v>
      </c>
      <c r="I665" s="243"/>
      <c r="J665" s="239"/>
      <c r="K665" s="239"/>
      <c r="L665" s="244"/>
      <c r="M665" s="245"/>
      <c r="N665" s="246"/>
      <c r="O665" s="246"/>
      <c r="P665" s="246"/>
      <c r="Q665" s="246"/>
      <c r="R665" s="246"/>
      <c r="S665" s="246"/>
      <c r="T665" s="247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8" t="s">
        <v>170</v>
      </c>
      <c r="AU665" s="248" t="s">
        <v>157</v>
      </c>
      <c r="AV665" s="13" t="s">
        <v>87</v>
      </c>
      <c r="AW665" s="13" t="s">
        <v>35</v>
      </c>
      <c r="AX665" s="13" t="s">
        <v>77</v>
      </c>
      <c r="AY665" s="248" t="s">
        <v>156</v>
      </c>
    </row>
    <row r="666" s="13" customFormat="1">
      <c r="A666" s="13"/>
      <c r="B666" s="238"/>
      <c r="C666" s="239"/>
      <c r="D666" s="233" t="s">
        <v>170</v>
      </c>
      <c r="E666" s="240" t="s">
        <v>1</v>
      </c>
      <c r="F666" s="241" t="s">
        <v>518</v>
      </c>
      <c r="G666" s="239"/>
      <c r="H666" s="242">
        <v>12.18</v>
      </c>
      <c r="I666" s="243"/>
      <c r="J666" s="239"/>
      <c r="K666" s="239"/>
      <c r="L666" s="244"/>
      <c r="M666" s="245"/>
      <c r="N666" s="246"/>
      <c r="O666" s="246"/>
      <c r="P666" s="246"/>
      <c r="Q666" s="246"/>
      <c r="R666" s="246"/>
      <c r="S666" s="246"/>
      <c r="T666" s="247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8" t="s">
        <v>170</v>
      </c>
      <c r="AU666" s="248" t="s">
        <v>157</v>
      </c>
      <c r="AV666" s="13" t="s">
        <v>87</v>
      </c>
      <c r="AW666" s="13" t="s">
        <v>35</v>
      </c>
      <c r="AX666" s="13" t="s">
        <v>77</v>
      </c>
      <c r="AY666" s="248" t="s">
        <v>156</v>
      </c>
    </row>
    <row r="667" s="13" customFormat="1">
      <c r="A667" s="13"/>
      <c r="B667" s="238"/>
      <c r="C667" s="239"/>
      <c r="D667" s="233" t="s">
        <v>170</v>
      </c>
      <c r="E667" s="240" t="s">
        <v>1</v>
      </c>
      <c r="F667" s="241" t="s">
        <v>519</v>
      </c>
      <c r="G667" s="239"/>
      <c r="H667" s="242">
        <v>2.3300000000000001</v>
      </c>
      <c r="I667" s="243"/>
      <c r="J667" s="239"/>
      <c r="K667" s="239"/>
      <c r="L667" s="244"/>
      <c r="M667" s="245"/>
      <c r="N667" s="246"/>
      <c r="O667" s="246"/>
      <c r="P667" s="246"/>
      <c r="Q667" s="246"/>
      <c r="R667" s="246"/>
      <c r="S667" s="246"/>
      <c r="T667" s="247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8" t="s">
        <v>170</v>
      </c>
      <c r="AU667" s="248" t="s">
        <v>157</v>
      </c>
      <c r="AV667" s="13" t="s">
        <v>87</v>
      </c>
      <c r="AW667" s="13" t="s">
        <v>35</v>
      </c>
      <c r="AX667" s="13" t="s">
        <v>77</v>
      </c>
      <c r="AY667" s="248" t="s">
        <v>156</v>
      </c>
    </row>
    <row r="668" s="13" customFormat="1">
      <c r="A668" s="13"/>
      <c r="B668" s="238"/>
      <c r="C668" s="239"/>
      <c r="D668" s="233" t="s">
        <v>170</v>
      </c>
      <c r="E668" s="240" t="s">
        <v>1</v>
      </c>
      <c r="F668" s="241" t="s">
        <v>520</v>
      </c>
      <c r="G668" s="239"/>
      <c r="H668" s="242">
        <v>6.6299999999999999</v>
      </c>
      <c r="I668" s="243"/>
      <c r="J668" s="239"/>
      <c r="K668" s="239"/>
      <c r="L668" s="244"/>
      <c r="M668" s="245"/>
      <c r="N668" s="246"/>
      <c r="O668" s="246"/>
      <c r="P668" s="246"/>
      <c r="Q668" s="246"/>
      <c r="R668" s="246"/>
      <c r="S668" s="246"/>
      <c r="T668" s="247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8" t="s">
        <v>170</v>
      </c>
      <c r="AU668" s="248" t="s">
        <v>157</v>
      </c>
      <c r="AV668" s="13" t="s">
        <v>87</v>
      </c>
      <c r="AW668" s="13" t="s">
        <v>35</v>
      </c>
      <c r="AX668" s="13" t="s">
        <v>77</v>
      </c>
      <c r="AY668" s="248" t="s">
        <v>156</v>
      </c>
    </row>
    <row r="669" s="13" customFormat="1">
      <c r="A669" s="13"/>
      <c r="B669" s="238"/>
      <c r="C669" s="239"/>
      <c r="D669" s="233" t="s">
        <v>170</v>
      </c>
      <c r="E669" s="240" t="s">
        <v>1</v>
      </c>
      <c r="F669" s="241" t="s">
        <v>521</v>
      </c>
      <c r="G669" s="239"/>
      <c r="H669" s="242">
        <v>10.34</v>
      </c>
      <c r="I669" s="243"/>
      <c r="J669" s="239"/>
      <c r="K669" s="239"/>
      <c r="L669" s="244"/>
      <c r="M669" s="245"/>
      <c r="N669" s="246"/>
      <c r="O669" s="246"/>
      <c r="P669" s="246"/>
      <c r="Q669" s="246"/>
      <c r="R669" s="246"/>
      <c r="S669" s="246"/>
      <c r="T669" s="247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8" t="s">
        <v>170</v>
      </c>
      <c r="AU669" s="248" t="s">
        <v>157</v>
      </c>
      <c r="AV669" s="13" t="s">
        <v>87</v>
      </c>
      <c r="AW669" s="13" t="s">
        <v>35</v>
      </c>
      <c r="AX669" s="13" t="s">
        <v>77</v>
      </c>
      <c r="AY669" s="248" t="s">
        <v>156</v>
      </c>
    </row>
    <row r="670" s="14" customFormat="1">
      <c r="A670" s="14"/>
      <c r="B670" s="249"/>
      <c r="C670" s="250"/>
      <c r="D670" s="233" t="s">
        <v>170</v>
      </c>
      <c r="E670" s="251" t="s">
        <v>1</v>
      </c>
      <c r="F670" s="252" t="s">
        <v>174</v>
      </c>
      <c r="G670" s="250"/>
      <c r="H670" s="253">
        <v>39.859999999999999</v>
      </c>
      <c r="I670" s="254"/>
      <c r="J670" s="250"/>
      <c r="K670" s="250"/>
      <c r="L670" s="255"/>
      <c r="M670" s="256"/>
      <c r="N670" s="257"/>
      <c r="O670" s="257"/>
      <c r="P670" s="257"/>
      <c r="Q670" s="257"/>
      <c r="R670" s="257"/>
      <c r="S670" s="257"/>
      <c r="T670" s="258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9" t="s">
        <v>170</v>
      </c>
      <c r="AU670" s="259" t="s">
        <v>157</v>
      </c>
      <c r="AV670" s="14" t="s">
        <v>166</v>
      </c>
      <c r="AW670" s="14" t="s">
        <v>35</v>
      </c>
      <c r="AX670" s="14" t="s">
        <v>85</v>
      </c>
      <c r="AY670" s="259" t="s">
        <v>156</v>
      </c>
    </row>
    <row r="671" s="13" customFormat="1">
      <c r="A671" s="13"/>
      <c r="B671" s="238"/>
      <c r="C671" s="239"/>
      <c r="D671" s="233" t="s">
        <v>170</v>
      </c>
      <c r="E671" s="239"/>
      <c r="F671" s="241" t="s">
        <v>719</v>
      </c>
      <c r="G671" s="239"/>
      <c r="H671" s="242">
        <v>79.719999999999999</v>
      </c>
      <c r="I671" s="243"/>
      <c r="J671" s="239"/>
      <c r="K671" s="239"/>
      <c r="L671" s="244"/>
      <c r="M671" s="245"/>
      <c r="N671" s="246"/>
      <c r="O671" s="246"/>
      <c r="P671" s="246"/>
      <c r="Q671" s="246"/>
      <c r="R671" s="246"/>
      <c r="S671" s="246"/>
      <c r="T671" s="247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48" t="s">
        <v>170</v>
      </c>
      <c r="AU671" s="248" t="s">
        <v>157</v>
      </c>
      <c r="AV671" s="13" t="s">
        <v>87</v>
      </c>
      <c r="AW671" s="13" t="s">
        <v>4</v>
      </c>
      <c r="AX671" s="13" t="s">
        <v>85</v>
      </c>
      <c r="AY671" s="248" t="s">
        <v>156</v>
      </c>
    </row>
    <row r="672" s="2" customFormat="1" ht="24.15" customHeight="1">
      <c r="A672" s="40"/>
      <c r="B672" s="41"/>
      <c r="C672" s="220" t="s">
        <v>720</v>
      </c>
      <c r="D672" s="220" t="s">
        <v>161</v>
      </c>
      <c r="E672" s="221" t="s">
        <v>721</v>
      </c>
      <c r="F672" s="222" t="s">
        <v>722</v>
      </c>
      <c r="G672" s="223" t="s">
        <v>177</v>
      </c>
      <c r="H672" s="224">
        <v>39.859999999999999</v>
      </c>
      <c r="I672" s="225"/>
      <c r="J672" s="226">
        <f>ROUND(I672*H672,2)</f>
        <v>0</v>
      </c>
      <c r="K672" s="222" t="s">
        <v>165</v>
      </c>
      <c r="L672" s="46"/>
      <c r="M672" s="227" t="s">
        <v>1</v>
      </c>
      <c r="N672" s="228" t="s">
        <v>42</v>
      </c>
      <c r="O672" s="93"/>
      <c r="P672" s="229">
        <f>O672*H672</f>
        <v>0</v>
      </c>
      <c r="Q672" s="229">
        <v>0</v>
      </c>
      <c r="R672" s="229">
        <f>Q672*H672</f>
        <v>0</v>
      </c>
      <c r="S672" s="229">
        <v>0.0025000000000000001</v>
      </c>
      <c r="T672" s="230">
        <f>S672*H672</f>
        <v>0.099650000000000002</v>
      </c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R672" s="231" t="s">
        <v>273</v>
      </c>
      <c r="AT672" s="231" t="s">
        <v>161</v>
      </c>
      <c r="AU672" s="231" t="s">
        <v>157</v>
      </c>
      <c r="AY672" s="19" t="s">
        <v>156</v>
      </c>
      <c r="BE672" s="232">
        <f>IF(N672="základní",J672,0)</f>
        <v>0</v>
      </c>
      <c r="BF672" s="232">
        <f>IF(N672="snížená",J672,0)</f>
        <v>0</v>
      </c>
      <c r="BG672" s="232">
        <f>IF(N672="zákl. přenesená",J672,0)</f>
        <v>0</v>
      </c>
      <c r="BH672" s="232">
        <f>IF(N672="sníž. přenesená",J672,0)</f>
        <v>0</v>
      </c>
      <c r="BI672" s="232">
        <f>IF(N672="nulová",J672,0)</f>
        <v>0</v>
      </c>
      <c r="BJ672" s="19" t="s">
        <v>85</v>
      </c>
      <c r="BK672" s="232">
        <f>ROUND(I672*H672,2)</f>
        <v>0</v>
      </c>
      <c r="BL672" s="19" t="s">
        <v>273</v>
      </c>
      <c r="BM672" s="231" t="s">
        <v>723</v>
      </c>
    </row>
    <row r="673" s="2" customFormat="1">
      <c r="A673" s="40"/>
      <c r="B673" s="41"/>
      <c r="C673" s="42"/>
      <c r="D673" s="233" t="s">
        <v>168</v>
      </c>
      <c r="E673" s="42"/>
      <c r="F673" s="234" t="s">
        <v>724</v>
      </c>
      <c r="G673" s="42"/>
      <c r="H673" s="42"/>
      <c r="I673" s="235"/>
      <c r="J673" s="42"/>
      <c r="K673" s="42"/>
      <c r="L673" s="46"/>
      <c r="M673" s="236"/>
      <c r="N673" s="237"/>
      <c r="O673" s="93"/>
      <c r="P673" s="93"/>
      <c r="Q673" s="93"/>
      <c r="R673" s="93"/>
      <c r="S673" s="93"/>
      <c r="T673" s="94"/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T673" s="19" t="s">
        <v>168</v>
      </c>
      <c r="AU673" s="19" t="s">
        <v>157</v>
      </c>
    </row>
    <row r="674" s="15" customFormat="1">
      <c r="A674" s="15"/>
      <c r="B674" s="260"/>
      <c r="C674" s="261"/>
      <c r="D674" s="233" t="s">
        <v>170</v>
      </c>
      <c r="E674" s="262" t="s">
        <v>1</v>
      </c>
      <c r="F674" s="263" t="s">
        <v>578</v>
      </c>
      <c r="G674" s="261"/>
      <c r="H674" s="262" t="s">
        <v>1</v>
      </c>
      <c r="I674" s="264"/>
      <c r="J674" s="261"/>
      <c r="K674" s="261"/>
      <c r="L674" s="265"/>
      <c r="M674" s="266"/>
      <c r="N674" s="267"/>
      <c r="O674" s="267"/>
      <c r="P674" s="267"/>
      <c r="Q674" s="267"/>
      <c r="R674" s="267"/>
      <c r="S674" s="267"/>
      <c r="T674" s="268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69" t="s">
        <v>170</v>
      </c>
      <c r="AU674" s="269" t="s">
        <v>157</v>
      </c>
      <c r="AV674" s="15" t="s">
        <v>85</v>
      </c>
      <c r="AW674" s="15" t="s">
        <v>35</v>
      </c>
      <c r="AX674" s="15" t="s">
        <v>77</v>
      </c>
      <c r="AY674" s="269" t="s">
        <v>156</v>
      </c>
    </row>
    <row r="675" s="13" customFormat="1">
      <c r="A675" s="13"/>
      <c r="B675" s="238"/>
      <c r="C675" s="239"/>
      <c r="D675" s="233" t="s">
        <v>170</v>
      </c>
      <c r="E675" s="240" t="s">
        <v>1</v>
      </c>
      <c r="F675" s="241" t="s">
        <v>517</v>
      </c>
      <c r="G675" s="239"/>
      <c r="H675" s="242">
        <v>8.3800000000000008</v>
      </c>
      <c r="I675" s="243"/>
      <c r="J675" s="239"/>
      <c r="K675" s="239"/>
      <c r="L675" s="244"/>
      <c r="M675" s="245"/>
      <c r="N675" s="246"/>
      <c r="O675" s="246"/>
      <c r="P675" s="246"/>
      <c r="Q675" s="246"/>
      <c r="R675" s="246"/>
      <c r="S675" s="246"/>
      <c r="T675" s="247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8" t="s">
        <v>170</v>
      </c>
      <c r="AU675" s="248" t="s">
        <v>157</v>
      </c>
      <c r="AV675" s="13" t="s">
        <v>87</v>
      </c>
      <c r="AW675" s="13" t="s">
        <v>35</v>
      </c>
      <c r="AX675" s="13" t="s">
        <v>77</v>
      </c>
      <c r="AY675" s="248" t="s">
        <v>156</v>
      </c>
    </row>
    <row r="676" s="13" customFormat="1">
      <c r="A676" s="13"/>
      <c r="B676" s="238"/>
      <c r="C676" s="239"/>
      <c r="D676" s="233" t="s">
        <v>170</v>
      </c>
      <c r="E676" s="240" t="s">
        <v>1</v>
      </c>
      <c r="F676" s="241" t="s">
        <v>518</v>
      </c>
      <c r="G676" s="239"/>
      <c r="H676" s="242">
        <v>12.18</v>
      </c>
      <c r="I676" s="243"/>
      <c r="J676" s="239"/>
      <c r="K676" s="239"/>
      <c r="L676" s="244"/>
      <c r="M676" s="245"/>
      <c r="N676" s="246"/>
      <c r="O676" s="246"/>
      <c r="P676" s="246"/>
      <c r="Q676" s="246"/>
      <c r="R676" s="246"/>
      <c r="S676" s="246"/>
      <c r="T676" s="247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8" t="s">
        <v>170</v>
      </c>
      <c r="AU676" s="248" t="s">
        <v>157</v>
      </c>
      <c r="AV676" s="13" t="s">
        <v>87</v>
      </c>
      <c r="AW676" s="13" t="s">
        <v>35</v>
      </c>
      <c r="AX676" s="13" t="s">
        <v>77</v>
      </c>
      <c r="AY676" s="248" t="s">
        <v>156</v>
      </c>
    </row>
    <row r="677" s="13" customFormat="1">
      <c r="A677" s="13"/>
      <c r="B677" s="238"/>
      <c r="C677" s="239"/>
      <c r="D677" s="233" t="s">
        <v>170</v>
      </c>
      <c r="E677" s="240" t="s">
        <v>1</v>
      </c>
      <c r="F677" s="241" t="s">
        <v>519</v>
      </c>
      <c r="G677" s="239"/>
      <c r="H677" s="242">
        <v>2.3300000000000001</v>
      </c>
      <c r="I677" s="243"/>
      <c r="J677" s="239"/>
      <c r="K677" s="239"/>
      <c r="L677" s="244"/>
      <c r="M677" s="245"/>
      <c r="N677" s="246"/>
      <c r="O677" s="246"/>
      <c r="P677" s="246"/>
      <c r="Q677" s="246"/>
      <c r="R677" s="246"/>
      <c r="S677" s="246"/>
      <c r="T677" s="247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8" t="s">
        <v>170</v>
      </c>
      <c r="AU677" s="248" t="s">
        <v>157</v>
      </c>
      <c r="AV677" s="13" t="s">
        <v>87</v>
      </c>
      <c r="AW677" s="13" t="s">
        <v>35</v>
      </c>
      <c r="AX677" s="13" t="s">
        <v>77</v>
      </c>
      <c r="AY677" s="248" t="s">
        <v>156</v>
      </c>
    </row>
    <row r="678" s="13" customFormat="1">
      <c r="A678" s="13"/>
      <c r="B678" s="238"/>
      <c r="C678" s="239"/>
      <c r="D678" s="233" t="s">
        <v>170</v>
      </c>
      <c r="E678" s="240" t="s">
        <v>1</v>
      </c>
      <c r="F678" s="241" t="s">
        <v>520</v>
      </c>
      <c r="G678" s="239"/>
      <c r="H678" s="242">
        <v>6.6299999999999999</v>
      </c>
      <c r="I678" s="243"/>
      <c r="J678" s="239"/>
      <c r="K678" s="239"/>
      <c r="L678" s="244"/>
      <c r="M678" s="245"/>
      <c r="N678" s="246"/>
      <c r="O678" s="246"/>
      <c r="P678" s="246"/>
      <c r="Q678" s="246"/>
      <c r="R678" s="246"/>
      <c r="S678" s="246"/>
      <c r="T678" s="247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8" t="s">
        <v>170</v>
      </c>
      <c r="AU678" s="248" t="s">
        <v>157</v>
      </c>
      <c r="AV678" s="13" t="s">
        <v>87</v>
      </c>
      <c r="AW678" s="13" t="s">
        <v>35</v>
      </c>
      <c r="AX678" s="13" t="s">
        <v>77</v>
      </c>
      <c r="AY678" s="248" t="s">
        <v>156</v>
      </c>
    </row>
    <row r="679" s="13" customFormat="1">
      <c r="A679" s="13"/>
      <c r="B679" s="238"/>
      <c r="C679" s="239"/>
      <c r="D679" s="233" t="s">
        <v>170</v>
      </c>
      <c r="E679" s="240" t="s">
        <v>1</v>
      </c>
      <c r="F679" s="241" t="s">
        <v>521</v>
      </c>
      <c r="G679" s="239"/>
      <c r="H679" s="242">
        <v>10.34</v>
      </c>
      <c r="I679" s="243"/>
      <c r="J679" s="239"/>
      <c r="K679" s="239"/>
      <c r="L679" s="244"/>
      <c r="M679" s="245"/>
      <c r="N679" s="246"/>
      <c r="O679" s="246"/>
      <c r="P679" s="246"/>
      <c r="Q679" s="246"/>
      <c r="R679" s="246"/>
      <c r="S679" s="246"/>
      <c r="T679" s="247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8" t="s">
        <v>170</v>
      </c>
      <c r="AU679" s="248" t="s">
        <v>157</v>
      </c>
      <c r="AV679" s="13" t="s">
        <v>87</v>
      </c>
      <c r="AW679" s="13" t="s">
        <v>35</v>
      </c>
      <c r="AX679" s="13" t="s">
        <v>77</v>
      </c>
      <c r="AY679" s="248" t="s">
        <v>156</v>
      </c>
    </row>
    <row r="680" s="14" customFormat="1">
      <c r="A680" s="14"/>
      <c r="B680" s="249"/>
      <c r="C680" s="250"/>
      <c r="D680" s="233" t="s">
        <v>170</v>
      </c>
      <c r="E680" s="251" t="s">
        <v>1</v>
      </c>
      <c r="F680" s="252" t="s">
        <v>174</v>
      </c>
      <c r="G680" s="250"/>
      <c r="H680" s="253">
        <v>39.859999999999999</v>
      </c>
      <c r="I680" s="254"/>
      <c r="J680" s="250"/>
      <c r="K680" s="250"/>
      <c r="L680" s="255"/>
      <c r="M680" s="256"/>
      <c r="N680" s="257"/>
      <c r="O680" s="257"/>
      <c r="P680" s="257"/>
      <c r="Q680" s="257"/>
      <c r="R680" s="257"/>
      <c r="S680" s="257"/>
      <c r="T680" s="258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9" t="s">
        <v>170</v>
      </c>
      <c r="AU680" s="259" t="s">
        <v>157</v>
      </c>
      <c r="AV680" s="14" t="s">
        <v>166</v>
      </c>
      <c r="AW680" s="14" t="s">
        <v>35</v>
      </c>
      <c r="AX680" s="14" t="s">
        <v>85</v>
      </c>
      <c r="AY680" s="259" t="s">
        <v>156</v>
      </c>
    </row>
    <row r="681" s="2" customFormat="1" ht="24.15" customHeight="1">
      <c r="A681" s="40"/>
      <c r="B681" s="41"/>
      <c r="C681" s="220" t="s">
        <v>725</v>
      </c>
      <c r="D681" s="220" t="s">
        <v>161</v>
      </c>
      <c r="E681" s="221" t="s">
        <v>726</v>
      </c>
      <c r="F681" s="222" t="s">
        <v>727</v>
      </c>
      <c r="G681" s="223" t="s">
        <v>177</v>
      </c>
      <c r="H681" s="224">
        <v>119.76000000000001</v>
      </c>
      <c r="I681" s="225"/>
      <c r="J681" s="226">
        <f>ROUND(I681*H681,2)</f>
        <v>0</v>
      </c>
      <c r="K681" s="222" t="s">
        <v>165</v>
      </c>
      <c r="L681" s="46"/>
      <c r="M681" s="227" t="s">
        <v>1</v>
      </c>
      <c r="N681" s="228" t="s">
        <v>42</v>
      </c>
      <c r="O681" s="93"/>
      <c r="P681" s="229">
        <f>O681*H681</f>
        <v>0</v>
      </c>
      <c r="Q681" s="229">
        <v>0</v>
      </c>
      <c r="R681" s="229">
        <f>Q681*H681</f>
        <v>0</v>
      </c>
      <c r="S681" s="229">
        <v>0</v>
      </c>
      <c r="T681" s="230">
        <f>S681*H681</f>
        <v>0</v>
      </c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R681" s="231" t="s">
        <v>273</v>
      </c>
      <c r="AT681" s="231" t="s">
        <v>161</v>
      </c>
      <c r="AU681" s="231" t="s">
        <v>157</v>
      </c>
      <c r="AY681" s="19" t="s">
        <v>156</v>
      </c>
      <c r="BE681" s="232">
        <f>IF(N681="základní",J681,0)</f>
        <v>0</v>
      </c>
      <c r="BF681" s="232">
        <f>IF(N681="snížená",J681,0)</f>
        <v>0</v>
      </c>
      <c r="BG681" s="232">
        <f>IF(N681="zákl. přenesená",J681,0)</f>
        <v>0</v>
      </c>
      <c r="BH681" s="232">
        <f>IF(N681="sníž. přenesená",J681,0)</f>
        <v>0</v>
      </c>
      <c r="BI681" s="232">
        <f>IF(N681="nulová",J681,0)</f>
        <v>0</v>
      </c>
      <c r="BJ681" s="19" t="s">
        <v>85</v>
      </c>
      <c r="BK681" s="232">
        <f>ROUND(I681*H681,2)</f>
        <v>0</v>
      </c>
      <c r="BL681" s="19" t="s">
        <v>273</v>
      </c>
      <c r="BM681" s="231" t="s">
        <v>728</v>
      </c>
    </row>
    <row r="682" s="2" customFormat="1">
      <c r="A682" s="40"/>
      <c r="B682" s="41"/>
      <c r="C682" s="42"/>
      <c r="D682" s="233" t="s">
        <v>168</v>
      </c>
      <c r="E682" s="42"/>
      <c r="F682" s="234" t="s">
        <v>729</v>
      </c>
      <c r="G682" s="42"/>
      <c r="H682" s="42"/>
      <c r="I682" s="235"/>
      <c r="J682" s="42"/>
      <c r="K682" s="42"/>
      <c r="L682" s="46"/>
      <c r="M682" s="236"/>
      <c r="N682" s="237"/>
      <c r="O682" s="93"/>
      <c r="P682" s="93"/>
      <c r="Q682" s="93"/>
      <c r="R682" s="93"/>
      <c r="S682" s="93"/>
      <c r="T682" s="94"/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T682" s="19" t="s">
        <v>168</v>
      </c>
      <c r="AU682" s="19" t="s">
        <v>157</v>
      </c>
    </row>
    <row r="683" s="2" customFormat="1" ht="24.15" customHeight="1">
      <c r="A683" s="40"/>
      <c r="B683" s="41"/>
      <c r="C683" s="270" t="s">
        <v>730</v>
      </c>
      <c r="D683" s="270" t="s">
        <v>274</v>
      </c>
      <c r="E683" s="271" t="s">
        <v>731</v>
      </c>
      <c r="F683" s="272" t="s">
        <v>732</v>
      </c>
      <c r="G683" s="273" t="s">
        <v>177</v>
      </c>
      <c r="H683" s="274">
        <v>119.76000000000001</v>
      </c>
      <c r="I683" s="275"/>
      <c r="J683" s="276">
        <f>ROUND(I683*H683,2)</f>
        <v>0</v>
      </c>
      <c r="K683" s="272" t="s">
        <v>165</v>
      </c>
      <c r="L683" s="277"/>
      <c r="M683" s="278" t="s">
        <v>1</v>
      </c>
      <c r="N683" s="279" t="s">
        <v>42</v>
      </c>
      <c r="O683" s="93"/>
      <c r="P683" s="229">
        <f>O683*H683</f>
        <v>0</v>
      </c>
      <c r="Q683" s="229">
        <v>0.00038999999999999999</v>
      </c>
      <c r="R683" s="229">
        <f>Q683*H683</f>
        <v>0.046706400000000002</v>
      </c>
      <c r="S683" s="229">
        <v>0</v>
      </c>
      <c r="T683" s="230">
        <f>S683*H683</f>
        <v>0</v>
      </c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R683" s="231" t="s">
        <v>379</v>
      </c>
      <c r="AT683" s="231" t="s">
        <v>274</v>
      </c>
      <c r="AU683" s="231" t="s">
        <v>157</v>
      </c>
      <c r="AY683" s="19" t="s">
        <v>156</v>
      </c>
      <c r="BE683" s="232">
        <f>IF(N683="základní",J683,0)</f>
        <v>0</v>
      </c>
      <c r="BF683" s="232">
        <f>IF(N683="snížená",J683,0)</f>
        <v>0</v>
      </c>
      <c r="BG683" s="232">
        <f>IF(N683="zákl. přenesená",J683,0)</f>
        <v>0</v>
      </c>
      <c r="BH683" s="232">
        <f>IF(N683="sníž. přenesená",J683,0)</f>
        <v>0</v>
      </c>
      <c r="BI683" s="232">
        <f>IF(N683="nulová",J683,0)</f>
        <v>0</v>
      </c>
      <c r="BJ683" s="19" t="s">
        <v>85</v>
      </c>
      <c r="BK683" s="232">
        <f>ROUND(I683*H683,2)</f>
        <v>0</v>
      </c>
      <c r="BL683" s="19" t="s">
        <v>273</v>
      </c>
      <c r="BM683" s="231" t="s">
        <v>733</v>
      </c>
    </row>
    <row r="684" s="2" customFormat="1">
      <c r="A684" s="40"/>
      <c r="B684" s="41"/>
      <c r="C684" s="42"/>
      <c r="D684" s="233" t="s">
        <v>168</v>
      </c>
      <c r="E684" s="42"/>
      <c r="F684" s="234" t="s">
        <v>732</v>
      </c>
      <c r="G684" s="42"/>
      <c r="H684" s="42"/>
      <c r="I684" s="235"/>
      <c r="J684" s="42"/>
      <c r="K684" s="42"/>
      <c r="L684" s="46"/>
      <c r="M684" s="236"/>
      <c r="N684" s="237"/>
      <c r="O684" s="93"/>
      <c r="P684" s="93"/>
      <c r="Q684" s="93"/>
      <c r="R684" s="93"/>
      <c r="S684" s="93"/>
      <c r="T684" s="94"/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T684" s="19" t="s">
        <v>168</v>
      </c>
      <c r="AU684" s="19" t="s">
        <v>157</v>
      </c>
    </row>
    <row r="685" s="15" customFormat="1">
      <c r="A685" s="15"/>
      <c r="B685" s="260"/>
      <c r="C685" s="261"/>
      <c r="D685" s="233" t="s">
        <v>170</v>
      </c>
      <c r="E685" s="262" t="s">
        <v>1</v>
      </c>
      <c r="F685" s="263" t="s">
        <v>343</v>
      </c>
      <c r="G685" s="261"/>
      <c r="H685" s="262" t="s">
        <v>1</v>
      </c>
      <c r="I685" s="264"/>
      <c r="J685" s="261"/>
      <c r="K685" s="261"/>
      <c r="L685" s="265"/>
      <c r="M685" s="266"/>
      <c r="N685" s="267"/>
      <c r="O685" s="267"/>
      <c r="P685" s="267"/>
      <c r="Q685" s="267"/>
      <c r="R685" s="267"/>
      <c r="S685" s="267"/>
      <c r="T685" s="268"/>
      <c r="U685" s="15"/>
      <c r="V685" s="15"/>
      <c r="W685" s="15"/>
      <c r="X685" s="15"/>
      <c r="Y685" s="15"/>
      <c r="Z685" s="15"/>
      <c r="AA685" s="15"/>
      <c r="AB685" s="15"/>
      <c r="AC685" s="15"/>
      <c r="AD685" s="15"/>
      <c r="AE685" s="15"/>
      <c r="AT685" s="269" t="s">
        <v>170</v>
      </c>
      <c r="AU685" s="269" t="s">
        <v>157</v>
      </c>
      <c r="AV685" s="15" t="s">
        <v>85</v>
      </c>
      <c r="AW685" s="15" t="s">
        <v>35</v>
      </c>
      <c r="AX685" s="15" t="s">
        <v>77</v>
      </c>
      <c r="AY685" s="269" t="s">
        <v>156</v>
      </c>
    </row>
    <row r="686" s="13" customFormat="1">
      <c r="A686" s="13"/>
      <c r="B686" s="238"/>
      <c r="C686" s="239"/>
      <c r="D686" s="233" t="s">
        <v>170</v>
      </c>
      <c r="E686" s="240" t="s">
        <v>1</v>
      </c>
      <c r="F686" s="241" t="s">
        <v>524</v>
      </c>
      <c r="G686" s="239"/>
      <c r="H686" s="242">
        <v>5.6299999999999999</v>
      </c>
      <c r="I686" s="243"/>
      <c r="J686" s="239"/>
      <c r="K686" s="239"/>
      <c r="L686" s="244"/>
      <c r="M686" s="245"/>
      <c r="N686" s="246"/>
      <c r="O686" s="246"/>
      <c r="P686" s="246"/>
      <c r="Q686" s="246"/>
      <c r="R686" s="246"/>
      <c r="S686" s="246"/>
      <c r="T686" s="247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8" t="s">
        <v>170</v>
      </c>
      <c r="AU686" s="248" t="s">
        <v>157</v>
      </c>
      <c r="AV686" s="13" t="s">
        <v>87</v>
      </c>
      <c r="AW686" s="13" t="s">
        <v>35</v>
      </c>
      <c r="AX686" s="13" t="s">
        <v>77</v>
      </c>
      <c r="AY686" s="248" t="s">
        <v>156</v>
      </c>
    </row>
    <row r="687" s="13" customFormat="1">
      <c r="A687" s="13"/>
      <c r="B687" s="238"/>
      <c r="C687" s="239"/>
      <c r="D687" s="233" t="s">
        <v>170</v>
      </c>
      <c r="E687" s="240" t="s">
        <v>1</v>
      </c>
      <c r="F687" s="241" t="s">
        <v>402</v>
      </c>
      <c r="G687" s="239"/>
      <c r="H687" s="242">
        <v>12.5</v>
      </c>
      <c r="I687" s="243"/>
      <c r="J687" s="239"/>
      <c r="K687" s="239"/>
      <c r="L687" s="244"/>
      <c r="M687" s="245"/>
      <c r="N687" s="246"/>
      <c r="O687" s="246"/>
      <c r="P687" s="246"/>
      <c r="Q687" s="246"/>
      <c r="R687" s="246"/>
      <c r="S687" s="246"/>
      <c r="T687" s="247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8" t="s">
        <v>170</v>
      </c>
      <c r="AU687" s="248" t="s">
        <v>157</v>
      </c>
      <c r="AV687" s="13" t="s">
        <v>87</v>
      </c>
      <c r="AW687" s="13" t="s">
        <v>35</v>
      </c>
      <c r="AX687" s="13" t="s">
        <v>77</v>
      </c>
      <c r="AY687" s="248" t="s">
        <v>156</v>
      </c>
    </row>
    <row r="688" s="13" customFormat="1">
      <c r="A688" s="13"/>
      <c r="B688" s="238"/>
      <c r="C688" s="239"/>
      <c r="D688" s="233" t="s">
        <v>170</v>
      </c>
      <c r="E688" s="240" t="s">
        <v>1</v>
      </c>
      <c r="F688" s="241" t="s">
        <v>403</v>
      </c>
      <c r="G688" s="239"/>
      <c r="H688" s="242">
        <v>4.7599999999999998</v>
      </c>
      <c r="I688" s="243"/>
      <c r="J688" s="239"/>
      <c r="K688" s="239"/>
      <c r="L688" s="244"/>
      <c r="M688" s="245"/>
      <c r="N688" s="246"/>
      <c r="O688" s="246"/>
      <c r="P688" s="246"/>
      <c r="Q688" s="246"/>
      <c r="R688" s="246"/>
      <c r="S688" s="246"/>
      <c r="T688" s="247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8" t="s">
        <v>170</v>
      </c>
      <c r="AU688" s="248" t="s">
        <v>157</v>
      </c>
      <c r="AV688" s="13" t="s">
        <v>87</v>
      </c>
      <c r="AW688" s="13" t="s">
        <v>35</v>
      </c>
      <c r="AX688" s="13" t="s">
        <v>77</v>
      </c>
      <c r="AY688" s="248" t="s">
        <v>156</v>
      </c>
    </row>
    <row r="689" s="13" customFormat="1">
      <c r="A689" s="13"/>
      <c r="B689" s="238"/>
      <c r="C689" s="239"/>
      <c r="D689" s="233" t="s">
        <v>170</v>
      </c>
      <c r="E689" s="240" t="s">
        <v>1</v>
      </c>
      <c r="F689" s="241" t="s">
        <v>404</v>
      </c>
      <c r="G689" s="239"/>
      <c r="H689" s="242">
        <v>4.6399999999999997</v>
      </c>
      <c r="I689" s="243"/>
      <c r="J689" s="239"/>
      <c r="K689" s="239"/>
      <c r="L689" s="244"/>
      <c r="M689" s="245"/>
      <c r="N689" s="246"/>
      <c r="O689" s="246"/>
      <c r="P689" s="246"/>
      <c r="Q689" s="246"/>
      <c r="R689" s="246"/>
      <c r="S689" s="246"/>
      <c r="T689" s="247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8" t="s">
        <v>170</v>
      </c>
      <c r="AU689" s="248" t="s">
        <v>157</v>
      </c>
      <c r="AV689" s="13" t="s">
        <v>87</v>
      </c>
      <c r="AW689" s="13" t="s">
        <v>35</v>
      </c>
      <c r="AX689" s="13" t="s">
        <v>77</v>
      </c>
      <c r="AY689" s="248" t="s">
        <v>156</v>
      </c>
    </row>
    <row r="690" s="13" customFormat="1">
      <c r="A690" s="13"/>
      <c r="B690" s="238"/>
      <c r="C690" s="239"/>
      <c r="D690" s="233" t="s">
        <v>170</v>
      </c>
      <c r="E690" s="240" t="s">
        <v>1</v>
      </c>
      <c r="F690" s="241" t="s">
        <v>405</v>
      </c>
      <c r="G690" s="239"/>
      <c r="H690" s="242">
        <v>10.390000000000001</v>
      </c>
      <c r="I690" s="243"/>
      <c r="J690" s="239"/>
      <c r="K690" s="239"/>
      <c r="L690" s="244"/>
      <c r="M690" s="245"/>
      <c r="N690" s="246"/>
      <c r="O690" s="246"/>
      <c r="P690" s="246"/>
      <c r="Q690" s="246"/>
      <c r="R690" s="246"/>
      <c r="S690" s="246"/>
      <c r="T690" s="247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8" t="s">
        <v>170</v>
      </c>
      <c r="AU690" s="248" t="s">
        <v>157</v>
      </c>
      <c r="AV690" s="13" t="s">
        <v>87</v>
      </c>
      <c r="AW690" s="13" t="s">
        <v>35</v>
      </c>
      <c r="AX690" s="13" t="s">
        <v>77</v>
      </c>
      <c r="AY690" s="248" t="s">
        <v>156</v>
      </c>
    </row>
    <row r="691" s="14" customFormat="1">
      <c r="A691" s="14"/>
      <c r="B691" s="249"/>
      <c r="C691" s="250"/>
      <c r="D691" s="233" t="s">
        <v>170</v>
      </c>
      <c r="E691" s="251" t="s">
        <v>1</v>
      </c>
      <c r="F691" s="252" t="s">
        <v>174</v>
      </c>
      <c r="G691" s="250"/>
      <c r="H691" s="253">
        <v>37.920000000000002</v>
      </c>
      <c r="I691" s="254"/>
      <c r="J691" s="250"/>
      <c r="K691" s="250"/>
      <c r="L691" s="255"/>
      <c r="M691" s="256"/>
      <c r="N691" s="257"/>
      <c r="O691" s="257"/>
      <c r="P691" s="257"/>
      <c r="Q691" s="257"/>
      <c r="R691" s="257"/>
      <c r="S691" s="257"/>
      <c r="T691" s="258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9" t="s">
        <v>170</v>
      </c>
      <c r="AU691" s="259" t="s">
        <v>157</v>
      </c>
      <c r="AV691" s="14" t="s">
        <v>166</v>
      </c>
      <c r="AW691" s="14" t="s">
        <v>35</v>
      </c>
      <c r="AX691" s="14" t="s">
        <v>77</v>
      </c>
      <c r="AY691" s="259" t="s">
        <v>156</v>
      </c>
    </row>
    <row r="692" s="13" customFormat="1">
      <c r="A692" s="13"/>
      <c r="B692" s="238"/>
      <c r="C692" s="239"/>
      <c r="D692" s="233" t="s">
        <v>170</v>
      </c>
      <c r="E692" s="240" t="s">
        <v>1</v>
      </c>
      <c r="F692" s="241" t="s">
        <v>406</v>
      </c>
      <c r="G692" s="239"/>
      <c r="H692" s="242">
        <v>6</v>
      </c>
      <c r="I692" s="243"/>
      <c r="J692" s="239"/>
      <c r="K692" s="239"/>
      <c r="L692" s="244"/>
      <c r="M692" s="245"/>
      <c r="N692" s="246"/>
      <c r="O692" s="246"/>
      <c r="P692" s="246"/>
      <c r="Q692" s="246"/>
      <c r="R692" s="246"/>
      <c r="S692" s="246"/>
      <c r="T692" s="247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48" t="s">
        <v>170</v>
      </c>
      <c r="AU692" s="248" t="s">
        <v>157</v>
      </c>
      <c r="AV692" s="13" t="s">
        <v>87</v>
      </c>
      <c r="AW692" s="13" t="s">
        <v>35</v>
      </c>
      <c r="AX692" s="13" t="s">
        <v>77</v>
      </c>
      <c r="AY692" s="248" t="s">
        <v>156</v>
      </c>
    </row>
    <row r="693" s="13" customFormat="1">
      <c r="A693" s="13"/>
      <c r="B693" s="238"/>
      <c r="C693" s="239"/>
      <c r="D693" s="233" t="s">
        <v>170</v>
      </c>
      <c r="E693" s="240" t="s">
        <v>1</v>
      </c>
      <c r="F693" s="241" t="s">
        <v>734</v>
      </c>
      <c r="G693" s="239"/>
      <c r="H693" s="242">
        <v>113.76000000000001</v>
      </c>
      <c r="I693" s="243"/>
      <c r="J693" s="239"/>
      <c r="K693" s="239"/>
      <c r="L693" s="244"/>
      <c r="M693" s="245"/>
      <c r="N693" s="246"/>
      <c r="O693" s="246"/>
      <c r="P693" s="246"/>
      <c r="Q693" s="246"/>
      <c r="R693" s="246"/>
      <c r="S693" s="246"/>
      <c r="T693" s="247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8" t="s">
        <v>170</v>
      </c>
      <c r="AU693" s="248" t="s">
        <v>157</v>
      </c>
      <c r="AV693" s="13" t="s">
        <v>87</v>
      </c>
      <c r="AW693" s="13" t="s">
        <v>35</v>
      </c>
      <c r="AX693" s="13" t="s">
        <v>77</v>
      </c>
      <c r="AY693" s="248" t="s">
        <v>156</v>
      </c>
    </row>
    <row r="694" s="14" customFormat="1">
      <c r="A694" s="14"/>
      <c r="B694" s="249"/>
      <c r="C694" s="250"/>
      <c r="D694" s="233" t="s">
        <v>170</v>
      </c>
      <c r="E694" s="251" t="s">
        <v>1</v>
      </c>
      <c r="F694" s="252" t="s">
        <v>174</v>
      </c>
      <c r="G694" s="250"/>
      <c r="H694" s="253">
        <v>119.76000000000001</v>
      </c>
      <c r="I694" s="254"/>
      <c r="J694" s="250"/>
      <c r="K694" s="250"/>
      <c r="L694" s="255"/>
      <c r="M694" s="256"/>
      <c r="N694" s="257"/>
      <c r="O694" s="257"/>
      <c r="P694" s="257"/>
      <c r="Q694" s="257"/>
      <c r="R694" s="257"/>
      <c r="S694" s="257"/>
      <c r="T694" s="258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9" t="s">
        <v>170</v>
      </c>
      <c r="AU694" s="259" t="s">
        <v>157</v>
      </c>
      <c r="AV694" s="14" t="s">
        <v>166</v>
      </c>
      <c r="AW694" s="14" t="s">
        <v>35</v>
      </c>
      <c r="AX694" s="14" t="s">
        <v>85</v>
      </c>
      <c r="AY694" s="259" t="s">
        <v>156</v>
      </c>
    </row>
    <row r="695" s="2" customFormat="1" ht="24.15" customHeight="1">
      <c r="A695" s="40"/>
      <c r="B695" s="41"/>
      <c r="C695" s="220" t="s">
        <v>735</v>
      </c>
      <c r="D695" s="220" t="s">
        <v>161</v>
      </c>
      <c r="E695" s="221" t="s">
        <v>726</v>
      </c>
      <c r="F695" s="222" t="s">
        <v>727</v>
      </c>
      <c r="G695" s="223" t="s">
        <v>177</v>
      </c>
      <c r="H695" s="224">
        <v>119.76000000000001</v>
      </c>
      <c r="I695" s="225"/>
      <c r="J695" s="226">
        <f>ROUND(I695*H695,2)</f>
        <v>0</v>
      </c>
      <c r="K695" s="222" t="s">
        <v>165</v>
      </c>
      <c r="L695" s="46"/>
      <c r="M695" s="227" t="s">
        <v>1</v>
      </c>
      <c r="N695" s="228" t="s">
        <v>42</v>
      </c>
      <c r="O695" s="93"/>
      <c r="P695" s="229">
        <f>O695*H695</f>
        <v>0</v>
      </c>
      <c r="Q695" s="229">
        <v>0</v>
      </c>
      <c r="R695" s="229">
        <f>Q695*H695</f>
        <v>0</v>
      </c>
      <c r="S695" s="229">
        <v>0</v>
      </c>
      <c r="T695" s="230">
        <f>S695*H695</f>
        <v>0</v>
      </c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R695" s="231" t="s">
        <v>273</v>
      </c>
      <c r="AT695" s="231" t="s">
        <v>161</v>
      </c>
      <c r="AU695" s="231" t="s">
        <v>157</v>
      </c>
      <c r="AY695" s="19" t="s">
        <v>156</v>
      </c>
      <c r="BE695" s="232">
        <f>IF(N695="základní",J695,0)</f>
        <v>0</v>
      </c>
      <c r="BF695" s="232">
        <f>IF(N695="snížená",J695,0)</f>
        <v>0</v>
      </c>
      <c r="BG695" s="232">
        <f>IF(N695="zákl. přenesená",J695,0)</f>
        <v>0</v>
      </c>
      <c r="BH695" s="232">
        <f>IF(N695="sníž. přenesená",J695,0)</f>
        <v>0</v>
      </c>
      <c r="BI695" s="232">
        <f>IF(N695="nulová",J695,0)</f>
        <v>0</v>
      </c>
      <c r="BJ695" s="19" t="s">
        <v>85</v>
      </c>
      <c r="BK695" s="232">
        <f>ROUND(I695*H695,2)</f>
        <v>0</v>
      </c>
      <c r="BL695" s="19" t="s">
        <v>273</v>
      </c>
      <c r="BM695" s="231" t="s">
        <v>736</v>
      </c>
    </row>
    <row r="696" s="2" customFormat="1">
      <c r="A696" s="40"/>
      <c r="B696" s="41"/>
      <c r="C696" s="42"/>
      <c r="D696" s="233" t="s">
        <v>168</v>
      </c>
      <c r="E696" s="42"/>
      <c r="F696" s="234" t="s">
        <v>729</v>
      </c>
      <c r="G696" s="42"/>
      <c r="H696" s="42"/>
      <c r="I696" s="235"/>
      <c r="J696" s="42"/>
      <c r="K696" s="42"/>
      <c r="L696" s="46"/>
      <c r="M696" s="236"/>
      <c r="N696" s="237"/>
      <c r="O696" s="93"/>
      <c r="P696" s="93"/>
      <c r="Q696" s="93"/>
      <c r="R696" s="93"/>
      <c r="S696" s="93"/>
      <c r="T696" s="94"/>
      <c r="U696" s="40"/>
      <c r="V696" s="40"/>
      <c r="W696" s="40"/>
      <c r="X696" s="40"/>
      <c r="Y696" s="40"/>
      <c r="Z696" s="40"/>
      <c r="AA696" s="40"/>
      <c r="AB696" s="40"/>
      <c r="AC696" s="40"/>
      <c r="AD696" s="40"/>
      <c r="AE696" s="40"/>
      <c r="AT696" s="19" t="s">
        <v>168</v>
      </c>
      <c r="AU696" s="19" t="s">
        <v>157</v>
      </c>
    </row>
    <row r="697" s="2" customFormat="1" ht="24.15" customHeight="1">
      <c r="A697" s="40"/>
      <c r="B697" s="41"/>
      <c r="C697" s="270" t="s">
        <v>737</v>
      </c>
      <c r="D697" s="270" t="s">
        <v>274</v>
      </c>
      <c r="E697" s="271" t="s">
        <v>738</v>
      </c>
      <c r="F697" s="272" t="s">
        <v>739</v>
      </c>
      <c r="G697" s="273" t="s">
        <v>177</v>
      </c>
      <c r="H697" s="274">
        <v>125.74800000000001</v>
      </c>
      <c r="I697" s="275"/>
      <c r="J697" s="276">
        <f>ROUND(I697*H697,2)</f>
        <v>0</v>
      </c>
      <c r="K697" s="272" t="s">
        <v>165</v>
      </c>
      <c r="L697" s="277"/>
      <c r="M697" s="278" t="s">
        <v>1</v>
      </c>
      <c r="N697" s="279" t="s">
        <v>42</v>
      </c>
      <c r="O697" s="93"/>
      <c r="P697" s="229">
        <f>O697*H697</f>
        <v>0</v>
      </c>
      <c r="Q697" s="229">
        <v>0.0015</v>
      </c>
      <c r="R697" s="229">
        <f>Q697*H697</f>
        <v>0.18862200000000001</v>
      </c>
      <c r="S697" s="229">
        <v>0</v>
      </c>
      <c r="T697" s="230">
        <f>S697*H697</f>
        <v>0</v>
      </c>
      <c r="U697" s="40"/>
      <c r="V697" s="40"/>
      <c r="W697" s="40"/>
      <c r="X697" s="40"/>
      <c r="Y697" s="40"/>
      <c r="Z697" s="40"/>
      <c r="AA697" s="40"/>
      <c r="AB697" s="40"/>
      <c r="AC697" s="40"/>
      <c r="AD697" s="40"/>
      <c r="AE697" s="40"/>
      <c r="AR697" s="231" t="s">
        <v>379</v>
      </c>
      <c r="AT697" s="231" t="s">
        <v>274</v>
      </c>
      <c r="AU697" s="231" t="s">
        <v>157</v>
      </c>
      <c r="AY697" s="19" t="s">
        <v>156</v>
      </c>
      <c r="BE697" s="232">
        <f>IF(N697="základní",J697,0)</f>
        <v>0</v>
      </c>
      <c r="BF697" s="232">
        <f>IF(N697="snížená",J697,0)</f>
        <v>0</v>
      </c>
      <c r="BG697" s="232">
        <f>IF(N697="zákl. přenesená",J697,0)</f>
        <v>0</v>
      </c>
      <c r="BH697" s="232">
        <f>IF(N697="sníž. přenesená",J697,0)</f>
        <v>0</v>
      </c>
      <c r="BI697" s="232">
        <f>IF(N697="nulová",J697,0)</f>
        <v>0</v>
      </c>
      <c r="BJ697" s="19" t="s">
        <v>85</v>
      </c>
      <c r="BK697" s="232">
        <f>ROUND(I697*H697,2)</f>
        <v>0</v>
      </c>
      <c r="BL697" s="19" t="s">
        <v>273</v>
      </c>
      <c r="BM697" s="231" t="s">
        <v>740</v>
      </c>
    </row>
    <row r="698" s="2" customFormat="1">
      <c r="A698" s="40"/>
      <c r="B698" s="41"/>
      <c r="C698" s="42"/>
      <c r="D698" s="233" t="s">
        <v>168</v>
      </c>
      <c r="E698" s="42"/>
      <c r="F698" s="234" t="s">
        <v>741</v>
      </c>
      <c r="G698" s="42"/>
      <c r="H698" s="42"/>
      <c r="I698" s="235"/>
      <c r="J698" s="42"/>
      <c r="K698" s="42"/>
      <c r="L698" s="46"/>
      <c r="M698" s="236"/>
      <c r="N698" s="237"/>
      <c r="O698" s="93"/>
      <c r="P698" s="93"/>
      <c r="Q698" s="93"/>
      <c r="R698" s="93"/>
      <c r="S698" s="93"/>
      <c r="T698" s="94"/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T698" s="19" t="s">
        <v>168</v>
      </c>
      <c r="AU698" s="19" t="s">
        <v>157</v>
      </c>
    </row>
    <row r="699" s="15" customFormat="1">
      <c r="A699" s="15"/>
      <c r="B699" s="260"/>
      <c r="C699" s="261"/>
      <c r="D699" s="233" t="s">
        <v>170</v>
      </c>
      <c r="E699" s="262" t="s">
        <v>1</v>
      </c>
      <c r="F699" s="263" t="s">
        <v>343</v>
      </c>
      <c r="G699" s="261"/>
      <c r="H699" s="262" t="s">
        <v>1</v>
      </c>
      <c r="I699" s="264"/>
      <c r="J699" s="261"/>
      <c r="K699" s="261"/>
      <c r="L699" s="265"/>
      <c r="M699" s="266"/>
      <c r="N699" s="267"/>
      <c r="O699" s="267"/>
      <c r="P699" s="267"/>
      <c r="Q699" s="267"/>
      <c r="R699" s="267"/>
      <c r="S699" s="267"/>
      <c r="T699" s="268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T699" s="269" t="s">
        <v>170</v>
      </c>
      <c r="AU699" s="269" t="s">
        <v>157</v>
      </c>
      <c r="AV699" s="15" t="s">
        <v>85</v>
      </c>
      <c r="AW699" s="15" t="s">
        <v>35</v>
      </c>
      <c r="AX699" s="15" t="s">
        <v>77</v>
      </c>
      <c r="AY699" s="269" t="s">
        <v>156</v>
      </c>
    </row>
    <row r="700" s="13" customFormat="1">
      <c r="A700" s="13"/>
      <c r="B700" s="238"/>
      <c r="C700" s="239"/>
      <c r="D700" s="233" t="s">
        <v>170</v>
      </c>
      <c r="E700" s="240" t="s">
        <v>1</v>
      </c>
      <c r="F700" s="241" t="s">
        <v>524</v>
      </c>
      <c r="G700" s="239"/>
      <c r="H700" s="242">
        <v>5.6299999999999999</v>
      </c>
      <c r="I700" s="243"/>
      <c r="J700" s="239"/>
      <c r="K700" s="239"/>
      <c r="L700" s="244"/>
      <c r="M700" s="245"/>
      <c r="N700" s="246"/>
      <c r="O700" s="246"/>
      <c r="P700" s="246"/>
      <c r="Q700" s="246"/>
      <c r="R700" s="246"/>
      <c r="S700" s="246"/>
      <c r="T700" s="247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8" t="s">
        <v>170</v>
      </c>
      <c r="AU700" s="248" t="s">
        <v>157</v>
      </c>
      <c r="AV700" s="13" t="s">
        <v>87</v>
      </c>
      <c r="AW700" s="13" t="s">
        <v>35</v>
      </c>
      <c r="AX700" s="13" t="s">
        <v>77</v>
      </c>
      <c r="AY700" s="248" t="s">
        <v>156</v>
      </c>
    </row>
    <row r="701" s="13" customFormat="1">
      <c r="A701" s="13"/>
      <c r="B701" s="238"/>
      <c r="C701" s="239"/>
      <c r="D701" s="233" t="s">
        <v>170</v>
      </c>
      <c r="E701" s="240" t="s">
        <v>1</v>
      </c>
      <c r="F701" s="241" t="s">
        <v>402</v>
      </c>
      <c r="G701" s="239"/>
      <c r="H701" s="242">
        <v>12.5</v>
      </c>
      <c r="I701" s="243"/>
      <c r="J701" s="239"/>
      <c r="K701" s="239"/>
      <c r="L701" s="244"/>
      <c r="M701" s="245"/>
      <c r="N701" s="246"/>
      <c r="O701" s="246"/>
      <c r="P701" s="246"/>
      <c r="Q701" s="246"/>
      <c r="R701" s="246"/>
      <c r="S701" s="246"/>
      <c r="T701" s="247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8" t="s">
        <v>170</v>
      </c>
      <c r="AU701" s="248" t="s">
        <v>157</v>
      </c>
      <c r="AV701" s="13" t="s">
        <v>87</v>
      </c>
      <c r="AW701" s="13" t="s">
        <v>35</v>
      </c>
      <c r="AX701" s="13" t="s">
        <v>77</v>
      </c>
      <c r="AY701" s="248" t="s">
        <v>156</v>
      </c>
    </row>
    <row r="702" s="13" customFormat="1">
      <c r="A702" s="13"/>
      <c r="B702" s="238"/>
      <c r="C702" s="239"/>
      <c r="D702" s="233" t="s">
        <v>170</v>
      </c>
      <c r="E702" s="240" t="s">
        <v>1</v>
      </c>
      <c r="F702" s="241" t="s">
        <v>403</v>
      </c>
      <c r="G702" s="239"/>
      <c r="H702" s="242">
        <v>4.7599999999999998</v>
      </c>
      <c r="I702" s="243"/>
      <c r="J702" s="239"/>
      <c r="K702" s="239"/>
      <c r="L702" s="244"/>
      <c r="M702" s="245"/>
      <c r="N702" s="246"/>
      <c r="O702" s="246"/>
      <c r="P702" s="246"/>
      <c r="Q702" s="246"/>
      <c r="R702" s="246"/>
      <c r="S702" s="246"/>
      <c r="T702" s="247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8" t="s">
        <v>170</v>
      </c>
      <c r="AU702" s="248" t="s">
        <v>157</v>
      </c>
      <c r="AV702" s="13" t="s">
        <v>87</v>
      </c>
      <c r="AW702" s="13" t="s">
        <v>35</v>
      </c>
      <c r="AX702" s="13" t="s">
        <v>77</v>
      </c>
      <c r="AY702" s="248" t="s">
        <v>156</v>
      </c>
    </row>
    <row r="703" s="13" customFormat="1">
      <c r="A703" s="13"/>
      <c r="B703" s="238"/>
      <c r="C703" s="239"/>
      <c r="D703" s="233" t="s">
        <v>170</v>
      </c>
      <c r="E703" s="240" t="s">
        <v>1</v>
      </c>
      <c r="F703" s="241" t="s">
        <v>404</v>
      </c>
      <c r="G703" s="239"/>
      <c r="H703" s="242">
        <v>4.6399999999999997</v>
      </c>
      <c r="I703" s="243"/>
      <c r="J703" s="239"/>
      <c r="K703" s="239"/>
      <c r="L703" s="244"/>
      <c r="M703" s="245"/>
      <c r="N703" s="246"/>
      <c r="O703" s="246"/>
      <c r="P703" s="246"/>
      <c r="Q703" s="246"/>
      <c r="R703" s="246"/>
      <c r="S703" s="246"/>
      <c r="T703" s="247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8" t="s">
        <v>170</v>
      </c>
      <c r="AU703" s="248" t="s">
        <v>157</v>
      </c>
      <c r="AV703" s="13" t="s">
        <v>87</v>
      </c>
      <c r="AW703" s="13" t="s">
        <v>35</v>
      </c>
      <c r="AX703" s="13" t="s">
        <v>77</v>
      </c>
      <c r="AY703" s="248" t="s">
        <v>156</v>
      </c>
    </row>
    <row r="704" s="13" customFormat="1">
      <c r="A704" s="13"/>
      <c r="B704" s="238"/>
      <c r="C704" s="239"/>
      <c r="D704" s="233" t="s">
        <v>170</v>
      </c>
      <c r="E704" s="240" t="s">
        <v>1</v>
      </c>
      <c r="F704" s="241" t="s">
        <v>405</v>
      </c>
      <c r="G704" s="239"/>
      <c r="H704" s="242">
        <v>10.390000000000001</v>
      </c>
      <c r="I704" s="243"/>
      <c r="J704" s="239"/>
      <c r="K704" s="239"/>
      <c r="L704" s="244"/>
      <c r="M704" s="245"/>
      <c r="N704" s="246"/>
      <c r="O704" s="246"/>
      <c r="P704" s="246"/>
      <c r="Q704" s="246"/>
      <c r="R704" s="246"/>
      <c r="S704" s="246"/>
      <c r="T704" s="247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8" t="s">
        <v>170</v>
      </c>
      <c r="AU704" s="248" t="s">
        <v>157</v>
      </c>
      <c r="AV704" s="13" t="s">
        <v>87</v>
      </c>
      <c r="AW704" s="13" t="s">
        <v>35</v>
      </c>
      <c r="AX704" s="13" t="s">
        <v>77</v>
      </c>
      <c r="AY704" s="248" t="s">
        <v>156</v>
      </c>
    </row>
    <row r="705" s="14" customFormat="1">
      <c r="A705" s="14"/>
      <c r="B705" s="249"/>
      <c r="C705" s="250"/>
      <c r="D705" s="233" t="s">
        <v>170</v>
      </c>
      <c r="E705" s="251" t="s">
        <v>1</v>
      </c>
      <c r="F705" s="252" t="s">
        <v>174</v>
      </c>
      <c r="G705" s="250"/>
      <c r="H705" s="253">
        <v>37.920000000000002</v>
      </c>
      <c r="I705" s="254"/>
      <c r="J705" s="250"/>
      <c r="K705" s="250"/>
      <c r="L705" s="255"/>
      <c r="M705" s="256"/>
      <c r="N705" s="257"/>
      <c r="O705" s="257"/>
      <c r="P705" s="257"/>
      <c r="Q705" s="257"/>
      <c r="R705" s="257"/>
      <c r="S705" s="257"/>
      <c r="T705" s="258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9" t="s">
        <v>170</v>
      </c>
      <c r="AU705" s="259" t="s">
        <v>157</v>
      </c>
      <c r="AV705" s="14" t="s">
        <v>166</v>
      </c>
      <c r="AW705" s="14" t="s">
        <v>35</v>
      </c>
      <c r="AX705" s="14" t="s">
        <v>77</v>
      </c>
      <c r="AY705" s="259" t="s">
        <v>156</v>
      </c>
    </row>
    <row r="706" s="13" customFormat="1">
      <c r="A706" s="13"/>
      <c r="B706" s="238"/>
      <c r="C706" s="239"/>
      <c r="D706" s="233" t="s">
        <v>170</v>
      </c>
      <c r="E706" s="240" t="s">
        <v>1</v>
      </c>
      <c r="F706" s="241" t="s">
        <v>406</v>
      </c>
      <c r="G706" s="239"/>
      <c r="H706" s="242">
        <v>6</v>
      </c>
      <c r="I706" s="243"/>
      <c r="J706" s="239"/>
      <c r="K706" s="239"/>
      <c r="L706" s="244"/>
      <c r="M706" s="245"/>
      <c r="N706" s="246"/>
      <c r="O706" s="246"/>
      <c r="P706" s="246"/>
      <c r="Q706" s="246"/>
      <c r="R706" s="246"/>
      <c r="S706" s="246"/>
      <c r="T706" s="247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8" t="s">
        <v>170</v>
      </c>
      <c r="AU706" s="248" t="s">
        <v>157</v>
      </c>
      <c r="AV706" s="13" t="s">
        <v>87</v>
      </c>
      <c r="AW706" s="13" t="s">
        <v>35</v>
      </c>
      <c r="AX706" s="13" t="s">
        <v>77</v>
      </c>
      <c r="AY706" s="248" t="s">
        <v>156</v>
      </c>
    </row>
    <row r="707" s="13" customFormat="1">
      <c r="A707" s="13"/>
      <c r="B707" s="238"/>
      <c r="C707" s="239"/>
      <c r="D707" s="233" t="s">
        <v>170</v>
      </c>
      <c r="E707" s="240" t="s">
        <v>1</v>
      </c>
      <c r="F707" s="241" t="s">
        <v>734</v>
      </c>
      <c r="G707" s="239"/>
      <c r="H707" s="242">
        <v>113.76000000000001</v>
      </c>
      <c r="I707" s="243"/>
      <c r="J707" s="239"/>
      <c r="K707" s="239"/>
      <c r="L707" s="244"/>
      <c r="M707" s="245"/>
      <c r="N707" s="246"/>
      <c r="O707" s="246"/>
      <c r="P707" s="246"/>
      <c r="Q707" s="246"/>
      <c r="R707" s="246"/>
      <c r="S707" s="246"/>
      <c r="T707" s="247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8" t="s">
        <v>170</v>
      </c>
      <c r="AU707" s="248" t="s">
        <v>157</v>
      </c>
      <c r="AV707" s="13" t="s">
        <v>87</v>
      </c>
      <c r="AW707" s="13" t="s">
        <v>35</v>
      </c>
      <c r="AX707" s="13" t="s">
        <v>77</v>
      </c>
      <c r="AY707" s="248" t="s">
        <v>156</v>
      </c>
    </row>
    <row r="708" s="14" customFormat="1">
      <c r="A708" s="14"/>
      <c r="B708" s="249"/>
      <c r="C708" s="250"/>
      <c r="D708" s="233" t="s">
        <v>170</v>
      </c>
      <c r="E708" s="251" t="s">
        <v>1</v>
      </c>
      <c r="F708" s="252" t="s">
        <v>174</v>
      </c>
      <c r="G708" s="250"/>
      <c r="H708" s="253">
        <v>119.76000000000001</v>
      </c>
      <c r="I708" s="254"/>
      <c r="J708" s="250"/>
      <c r="K708" s="250"/>
      <c r="L708" s="255"/>
      <c r="M708" s="256"/>
      <c r="N708" s="257"/>
      <c r="O708" s="257"/>
      <c r="P708" s="257"/>
      <c r="Q708" s="257"/>
      <c r="R708" s="257"/>
      <c r="S708" s="257"/>
      <c r="T708" s="258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9" t="s">
        <v>170</v>
      </c>
      <c r="AU708" s="259" t="s">
        <v>157</v>
      </c>
      <c r="AV708" s="14" t="s">
        <v>166</v>
      </c>
      <c r="AW708" s="14" t="s">
        <v>35</v>
      </c>
      <c r="AX708" s="14" t="s">
        <v>85</v>
      </c>
      <c r="AY708" s="259" t="s">
        <v>156</v>
      </c>
    </row>
    <row r="709" s="13" customFormat="1">
      <c r="A709" s="13"/>
      <c r="B709" s="238"/>
      <c r="C709" s="239"/>
      <c r="D709" s="233" t="s">
        <v>170</v>
      </c>
      <c r="E709" s="239"/>
      <c r="F709" s="241" t="s">
        <v>742</v>
      </c>
      <c r="G709" s="239"/>
      <c r="H709" s="242">
        <v>125.74800000000001</v>
      </c>
      <c r="I709" s="243"/>
      <c r="J709" s="239"/>
      <c r="K709" s="239"/>
      <c r="L709" s="244"/>
      <c r="M709" s="245"/>
      <c r="N709" s="246"/>
      <c r="O709" s="246"/>
      <c r="P709" s="246"/>
      <c r="Q709" s="246"/>
      <c r="R709" s="246"/>
      <c r="S709" s="246"/>
      <c r="T709" s="247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8" t="s">
        <v>170</v>
      </c>
      <c r="AU709" s="248" t="s">
        <v>157</v>
      </c>
      <c r="AV709" s="13" t="s">
        <v>87</v>
      </c>
      <c r="AW709" s="13" t="s">
        <v>4</v>
      </c>
      <c r="AX709" s="13" t="s">
        <v>85</v>
      </c>
      <c r="AY709" s="248" t="s">
        <v>156</v>
      </c>
    </row>
    <row r="710" s="2" customFormat="1" ht="24.15" customHeight="1">
      <c r="A710" s="40"/>
      <c r="B710" s="41"/>
      <c r="C710" s="220" t="s">
        <v>743</v>
      </c>
      <c r="D710" s="220" t="s">
        <v>161</v>
      </c>
      <c r="E710" s="221" t="s">
        <v>744</v>
      </c>
      <c r="F710" s="222" t="s">
        <v>745</v>
      </c>
      <c r="G710" s="223" t="s">
        <v>177</v>
      </c>
      <c r="H710" s="224">
        <v>45.859999999999999</v>
      </c>
      <c r="I710" s="225"/>
      <c r="J710" s="226">
        <f>ROUND(I710*H710,2)</f>
        <v>0</v>
      </c>
      <c r="K710" s="222" t="s">
        <v>165</v>
      </c>
      <c r="L710" s="46"/>
      <c r="M710" s="227" t="s">
        <v>1</v>
      </c>
      <c r="N710" s="228" t="s">
        <v>42</v>
      </c>
      <c r="O710" s="93"/>
      <c r="P710" s="229">
        <f>O710*H710</f>
        <v>0</v>
      </c>
      <c r="Q710" s="229">
        <v>0</v>
      </c>
      <c r="R710" s="229">
        <f>Q710*H710</f>
        <v>0</v>
      </c>
      <c r="S710" s="229">
        <v>0.0060000000000000001</v>
      </c>
      <c r="T710" s="230">
        <f>S710*H710</f>
        <v>0.27516000000000002</v>
      </c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R710" s="231" t="s">
        <v>273</v>
      </c>
      <c r="AT710" s="231" t="s">
        <v>161</v>
      </c>
      <c r="AU710" s="231" t="s">
        <v>157</v>
      </c>
      <c r="AY710" s="19" t="s">
        <v>156</v>
      </c>
      <c r="BE710" s="232">
        <f>IF(N710="základní",J710,0)</f>
        <v>0</v>
      </c>
      <c r="BF710" s="232">
        <f>IF(N710="snížená",J710,0)</f>
        <v>0</v>
      </c>
      <c r="BG710" s="232">
        <f>IF(N710="zákl. přenesená",J710,0)</f>
        <v>0</v>
      </c>
      <c r="BH710" s="232">
        <f>IF(N710="sníž. přenesená",J710,0)</f>
        <v>0</v>
      </c>
      <c r="BI710" s="232">
        <f>IF(N710="nulová",J710,0)</f>
        <v>0</v>
      </c>
      <c r="BJ710" s="19" t="s">
        <v>85</v>
      </c>
      <c r="BK710" s="232">
        <f>ROUND(I710*H710,2)</f>
        <v>0</v>
      </c>
      <c r="BL710" s="19" t="s">
        <v>273</v>
      </c>
      <c r="BM710" s="231" t="s">
        <v>746</v>
      </c>
    </row>
    <row r="711" s="2" customFormat="1">
      <c r="A711" s="40"/>
      <c r="B711" s="41"/>
      <c r="C711" s="42"/>
      <c r="D711" s="233" t="s">
        <v>168</v>
      </c>
      <c r="E711" s="42"/>
      <c r="F711" s="234" t="s">
        <v>747</v>
      </c>
      <c r="G711" s="42"/>
      <c r="H711" s="42"/>
      <c r="I711" s="235"/>
      <c r="J711" s="42"/>
      <c r="K711" s="42"/>
      <c r="L711" s="46"/>
      <c r="M711" s="236"/>
      <c r="N711" s="237"/>
      <c r="O711" s="93"/>
      <c r="P711" s="93"/>
      <c r="Q711" s="93"/>
      <c r="R711" s="93"/>
      <c r="S711" s="93"/>
      <c r="T711" s="94"/>
      <c r="U711" s="40"/>
      <c r="V711" s="40"/>
      <c r="W711" s="40"/>
      <c r="X711" s="40"/>
      <c r="Y711" s="40"/>
      <c r="Z711" s="40"/>
      <c r="AA711" s="40"/>
      <c r="AB711" s="40"/>
      <c r="AC711" s="40"/>
      <c r="AD711" s="40"/>
      <c r="AE711" s="40"/>
      <c r="AT711" s="19" t="s">
        <v>168</v>
      </c>
      <c r="AU711" s="19" t="s">
        <v>157</v>
      </c>
    </row>
    <row r="712" s="15" customFormat="1">
      <c r="A712" s="15"/>
      <c r="B712" s="260"/>
      <c r="C712" s="261"/>
      <c r="D712" s="233" t="s">
        <v>170</v>
      </c>
      <c r="E712" s="262" t="s">
        <v>1</v>
      </c>
      <c r="F712" s="263" t="s">
        <v>578</v>
      </c>
      <c r="G712" s="261"/>
      <c r="H712" s="262" t="s">
        <v>1</v>
      </c>
      <c r="I712" s="264"/>
      <c r="J712" s="261"/>
      <c r="K712" s="261"/>
      <c r="L712" s="265"/>
      <c r="M712" s="266"/>
      <c r="N712" s="267"/>
      <c r="O712" s="267"/>
      <c r="P712" s="267"/>
      <c r="Q712" s="267"/>
      <c r="R712" s="267"/>
      <c r="S712" s="267"/>
      <c r="T712" s="268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T712" s="269" t="s">
        <v>170</v>
      </c>
      <c r="AU712" s="269" t="s">
        <v>157</v>
      </c>
      <c r="AV712" s="15" t="s">
        <v>85</v>
      </c>
      <c r="AW712" s="15" t="s">
        <v>35</v>
      </c>
      <c r="AX712" s="15" t="s">
        <v>77</v>
      </c>
      <c r="AY712" s="269" t="s">
        <v>156</v>
      </c>
    </row>
    <row r="713" s="13" customFormat="1">
      <c r="A713" s="13"/>
      <c r="B713" s="238"/>
      <c r="C713" s="239"/>
      <c r="D713" s="233" t="s">
        <v>170</v>
      </c>
      <c r="E713" s="240" t="s">
        <v>1</v>
      </c>
      <c r="F713" s="241" t="s">
        <v>517</v>
      </c>
      <c r="G713" s="239"/>
      <c r="H713" s="242">
        <v>8.3800000000000008</v>
      </c>
      <c r="I713" s="243"/>
      <c r="J713" s="239"/>
      <c r="K713" s="239"/>
      <c r="L713" s="244"/>
      <c r="M713" s="245"/>
      <c r="N713" s="246"/>
      <c r="O713" s="246"/>
      <c r="P713" s="246"/>
      <c r="Q713" s="246"/>
      <c r="R713" s="246"/>
      <c r="S713" s="246"/>
      <c r="T713" s="247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48" t="s">
        <v>170</v>
      </c>
      <c r="AU713" s="248" t="s">
        <v>157</v>
      </c>
      <c r="AV713" s="13" t="s">
        <v>87</v>
      </c>
      <c r="AW713" s="13" t="s">
        <v>35</v>
      </c>
      <c r="AX713" s="13" t="s">
        <v>77</v>
      </c>
      <c r="AY713" s="248" t="s">
        <v>156</v>
      </c>
    </row>
    <row r="714" s="13" customFormat="1">
      <c r="A714" s="13"/>
      <c r="B714" s="238"/>
      <c r="C714" s="239"/>
      <c r="D714" s="233" t="s">
        <v>170</v>
      </c>
      <c r="E714" s="240" t="s">
        <v>1</v>
      </c>
      <c r="F714" s="241" t="s">
        <v>518</v>
      </c>
      <c r="G714" s="239"/>
      <c r="H714" s="242">
        <v>12.18</v>
      </c>
      <c r="I714" s="243"/>
      <c r="J714" s="239"/>
      <c r="K714" s="239"/>
      <c r="L714" s="244"/>
      <c r="M714" s="245"/>
      <c r="N714" s="246"/>
      <c r="O714" s="246"/>
      <c r="P714" s="246"/>
      <c r="Q714" s="246"/>
      <c r="R714" s="246"/>
      <c r="S714" s="246"/>
      <c r="T714" s="247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8" t="s">
        <v>170</v>
      </c>
      <c r="AU714" s="248" t="s">
        <v>157</v>
      </c>
      <c r="AV714" s="13" t="s">
        <v>87</v>
      </c>
      <c r="AW714" s="13" t="s">
        <v>35</v>
      </c>
      <c r="AX714" s="13" t="s">
        <v>77</v>
      </c>
      <c r="AY714" s="248" t="s">
        <v>156</v>
      </c>
    </row>
    <row r="715" s="13" customFormat="1">
      <c r="A715" s="13"/>
      <c r="B715" s="238"/>
      <c r="C715" s="239"/>
      <c r="D715" s="233" t="s">
        <v>170</v>
      </c>
      <c r="E715" s="240" t="s">
        <v>1</v>
      </c>
      <c r="F715" s="241" t="s">
        <v>519</v>
      </c>
      <c r="G715" s="239"/>
      <c r="H715" s="242">
        <v>2.3300000000000001</v>
      </c>
      <c r="I715" s="243"/>
      <c r="J715" s="239"/>
      <c r="K715" s="239"/>
      <c r="L715" s="244"/>
      <c r="M715" s="245"/>
      <c r="N715" s="246"/>
      <c r="O715" s="246"/>
      <c r="P715" s="246"/>
      <c r="Q715" s="246"/>
      <c r="R715" s="246"/>
      <c r="S715" s="246"/>
      <c r="T715" s="247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48" t="s">
        <v>170</v>
      </c>
      <c r="AU715" s="248" t="s">
        <v>157</v>
      </c>
      <c r="AV715" s="13" t="s">
        <v>87</v>
      </c>
      <c r="AW715" s="13" t="s">
        <v>35</v>
      </c>
      <c r="AX715" s="13" t="s">
        <v>77</v>
      </c>
      <c r="AY715" s="248" t="s">
        <v>156</v>
      </c>
    </row>
    <row r="716" s="13" customFormat="1">
      <c r="A716" s="13"/>
      <c r="B716" s="238"/>
      <c r="C716" s="239"/>
      <c r="D716" s="233" t="s">
        <v>170</v>
      </c>
      <c r="E716" s="240" t="s">
        <v>1</v>
      </c>
      <c r="F716" s="241" t="s">
        <v>520</v>
      </c>
      <c r="G716" s="239"/>
      <c r="H716" s="242">
        <v>6.6299999999999999</v>
      </c>
      <c r="I716" s="243"/>
      <c r="J716" s="239"/>
      <c r="K716" s="239"/>
      <c r="L716" s="244"/>
      <c r="M716" s="245"/>
      <c r="N716" s="246"/>
      <c r="O716" s="246"/>
      <c r="P716" s="246"/>
      <c r="Q716" s="246"/>
      <c r="R716" s="246"/>
      <c r="S716" s="246"/>
      <c r="T716" s="247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48" t="s">
        <v>170</v>
      </c>
      <c r="AU716" s="248" t="s">
        <v>157</v>
      </c>
      <c r="AV716" s="13" t="s">
        <v>87</v>
      </c>
      <c r="AW716" s="13" t="s">
        <v>35</v>
      </c>
      <c r="AX716" s="13" t="s">
        <v>77</v>
      </c>
      <c r="AY716" s="248" t="s">
        <v>156</v>
      </c>
    </row>
    <row r="717" s="13" customFormat="1">
      <c r="A717" s="13"/>
      <c r="B717" s="238"/>
      <c r="C717" s="239"/>
      <c r="D717" s="233" t="s">
        <v>170</v>
      </c>
      <c r="E717" s="240" t="s">
        <v>1</v>
      </c>
      <c r="F717" s="241" t="s">
        <v>521</v>
      </c>
      <c r="G717" s="239"/>
      <c r="H717" s="242">
        <v>10.34</v>
      </c>
      <c r="I717" s="243"/>
      <c r="J717" s="239"/>
      <c r="K717" s="239"/>
      <c r="L717" s="244"/>
      <c r="M717" s="245"/>
      <c r="N717" s="246"/>
      <c r="O717" s="246"/>
      <c r="P717" s="246"/>
      <c r="Q717" s="246"/>
      <c r="R717" s="246"/>
      <c r="S717" s="246"/>
      <c r="T717" s="247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8" t="s">
        <v>170</v>
      </c>
      <c r="AU717" s="248" t="s">
        <v>157</v>
      </c>
      <c r="AV717" s="13" t="s">
        <v>87</v>
      </c>
      <c r="AW717" s="13" t="s">
        <v>35</v>
      </c>
      <c r="AX717" s="13" t="s">
        <v>77</v>
      </c>
      <c r="AY717" s="248" t="s">
        <v>156</v>
      </c>
    </row>
    <row r="718" s="13" customFormat="1">
      <c r="A718" s="13"/>
      <c r="B718" s="238"/>
      <c r="C718" s="239"/>
      <c r="D718" s="233" t="s">
        <v>170</v>
      </c>
      <c r="E718" s="240" t="s">
        <v>1</v>
      </c>
      <c r="F718" s="241" t="s">
        <v>748</v>
      </c>
      <c r="G718" s="239"/>
      <c r="H718" s="242">
        <v>6</v>
      </c>
      <c r="I718" s="243"/>
      <c r="J718" s="239"/>
      <c r="K718" s="239"/>
      <c r="L718" s="244"/>
      <c r="M718" s="245"/>
      <c r="N718" s="246"/>
      <c r="O718" s="246"/>
      <c r="P718" s="246"/>
      <c r="Q718" s="246"/>
      <c r="R718" s="246"/>
      <c r="S718" s="246"/>
      <c r="T718" s="247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8" t="s">
        <v>170</v>
      </c>
      <c r="AU718" s="248" t="s">
        <v>157</v>
      </c>
      <c r="AV718" s="13" t="s">
        <v>87</v>
      </c>
      <c r="AW718" s="13" t="s">
        <v>35</v>
      </c>
      <c r="AX718" s="13" t="s">
        <v>77</v>
      </c>
      <c r="AY718" s="248" t="s">
        <v>156</v>
      </c>
    </row>
    <row r="719" s="14" customFormat="1">
      <c r="A719" s="14"/>
      <c r="B719" s="249"/>
      <c r="C719" s="250"/>
      <c r="D719" s="233" t="s">
        <v>170</v>
      </c>
      <c r="E719" s="251" t="s">
        <v>1</v>
      </c>
      <c r="F719" s="252" t="s">
        <v>174</v>
      </c>
      <c r="G719" s="250"/>
      <c r="H719" s="253">
        <v>45.859999999999999</v>
      </c>
      <c r="I719" s="254"/>
      <c r="J719" s="250"/>
      <c r="K719" s="250"/>
      <c r="L719" s="255"/>
      <c r="M719" s="256"/>
      <c r="N719" s="257"/>
      <c r="O719" s="257"/>
      <c r="P719" s="257"/>
      <c r="Q719" s="257"/>
      <c r="R719" s="257"/>
      <c r="S719" s="257"/>
      <c r="T719" s="258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9" t="s">
        <v>170</v>
      </c>
      <c r="AU719" s="259" t="s">
        <v>157</v>
      </c>
      <c r="AV719" s="14" t="s">
        <v>166</v>
      </c>
      <c r="AW719" s="14" t="s">
        <v>35</v>
      </c>
      <c r="AX719" s="14" t="s">
        <v>85</v>
      </c>
      <c r="AY719" s="259" t="s">
        <v>156</v>
      </c>
    </row>
    <row r="720" s="2" customFormat="1" ht="24.15" customHeight="1">
      <c r="A720" s="40"/>
      <c r="B720" s="41"/>
      <c r="C720" s="220" t="s">
        <v>749</v>
      </c>
      <c r="D720" s="220" t="s">
        <v>161</v>
      </c>
      <c r="E720" s="221" t="s">
        <v>750</v>
      </c>
      <c r="F720" s="222" t="s">
        <v>751</v>
      </c>
      <c r="G720" s="223" t="s">
        <v>209</v>
      </c>
      <c r="H720" s="224">
        <v>0.23499999999999999</v>
      </c>
      <c r="I720" s="225"/>
      <c r="J720" s="226">
        <f>ROUND(I720*H720,2)</f>
        <v>0</v>
      </c>
      <c r="K720" s="222" t="s">
        <v>165</v>
      </c>
      <c r="L720" s="46"/>
      <c r="M720" s="227" t="s">
        <v>1</v>
      </c>
      <c r="N720" s="228" t="s">
        <v>42</v>
      </c>
      <c r="O720" s="93"/>
      <c r="P720" s="229">
        <f>O720*H720</f>
        <v>0</v>
      </c>
      <c r="Q720" s="229">
        <v>0</v>
      </c>
      <c r="R720" s="229">
        <f>Q720*H720</f>
        <v>0</v>
      </c>
      <c r="S720" s="229">
        <v>0</v>
      </c>
      <c r="T720" s="230">
        <f>S720*H720</f>
        <v>0</v>
      </c>
      <c r="U720" s="40"/>
      <c r="V720" s="40"/>
      <c r="W720" s="40"/>
      <c r="X720" s="40"/>
      <c r="Y720" s="40"/>
      <c r="Z720" s="40"/>
      <c r="AA720" s="40"/>
      <c r="AB720" s="40"/>
      <c r="AC720" s="40"/>
      <c r="AD720" s="40"/>
      <c r="AE720" s="40"/>
      <c r="AR720" s="231" t="s">
        <v>273</v>
      </c>
      <c r="AT720" s="231" t="s">
        <v>161</v>
      </c>
      <c r="AU720" s="231" t="s">
        <v>157</v>
      </c>
      <c r="AY720" s="19" t="s">
        <v>156</v>
      </c>
      <c r="BE720" s="232">
        <f>IF(N720="základní",J720,0)</f>
        <v>0</v>
      </c>
      <c r="BF720" s="232">
        <f>IF(N720="snížená",J720,0)</f>
        <v>0</v>
      </c>
      <c r="BG720" s="232">
        <f>IF(N720="zákl. přenesená",J720,0)</f>
        <v>0</v>
      </c>
      <c r="BH720" s="232">
        <f>IF(N720="sníž. přenesená",J720,0)</f>
        <v>0</v>
      </c>
      <c r="BI720" s="232">
        <f>IF(N720="nulová",J720,0)</f>
        <v>0</v>
      </c>
      <c r="BJ720" s="19" t="s">
        <v>85</v>
      </c>
      <c r="BK720" s="232">
        <f>ROUND(I720*H720,2)</f>
        <v>0</v>
      </c>
      <c r="BL720" s="19" t="s">
        <v>273</v>
      </c>
      <c r="BM720" s="231" t="s">
        <v>752</v>
      </c>
    </row>
    <row r="721" s="2" customFormat="1">
      <c r="A721" s="40"/>
      <c r="B721" s="41"/>
      <c r="C721" s="42"/>
      <c r="D721" s="233" t="s">
        <v>168</v>
      </c>
      <c r="E721" s="42"/>
      <c r="F721" s="234" t="s">
        <v>753</v>
      </c>
      <c r="G721" s="42"/>
      <c r="H721" s="42"/>
      <c r="I721" s="235"/>
      <c r="J721" s="42"/>
      <c r="K721" s="42"/>
      <c r="L721" s="46"/>
      <c r="M721" s="236"/>
      <c r="N721" s="237"/>
      <c r="O721" s="93"/>
      <c r="P721" s="93"/>
      <c r="Q721" s="93"/>
      <c r="R721" s="93"/>
      <c r="S721" s="93"/>
      <c r="T721" s="94"/>
      <c r="U721" s="40"/>
      <c r="V721" s="40"/>
      <c r="W721" s="40"/>
      <c r="X721" s="40"/>
      <c r="Y721" s="40"/>
      <c r="Z721" s="40"/>
      <c r="AA721" s="40"/>
      <c r="AB721" s="40"/>
      <c r="AC721" s="40"/>
      <c r="AD721" s="40"/>
      <c r="AE721" s="40"/>
      <c r="AT721" s="19" t="s">
        <v>168</v>
      </c>
      <c r="AU721" s="19" t="s">
        <v>157</v>
      </c>
    </row>
    <row r="722" s="12" customFormat="1" ht="22.8" customHeight="1">
      <c r="A722" s="12"/>
      <c r="B722" s="204"/>
      <c r="C722" s="205"/>
      <c r="D722" s="206" t="s">
        <v>76</v>
      </c>
      <c r="E722" s="218" t="s">
        <v>696</v>
      </c>
      <c r="F722" s="218" t="s">
        <v>754</v>
      </c>
      <c r="G722" s="205"/>
      <c r="H722" s="205"/>
      <c r="I722" s="208"/>
      <c r="J722" s="219">
        <f>BK722</f>
        <v>0</v>
      </c>
      <c r="K722" s="205"/>
      <c r="L722" s="210"/>
      <c r="M722" s="211"/>
      <c r="N722" s="212"/>
      <c r="O722" s="212"/>
      <c r="P722" s="213">
        <f>P723+P909+P920</f>
        <v>0</v>
      </c>
      <c r="Q722" s="212"/>
      <c r="R722" s="213">
        <f>R723+R909+R920</f>
        <v>13.29571024</v>
      </c>
      <c r="S722" s="212"/>
      <c r="T722" s="214">
        <f>T723+T909+T920</f>
        <v>1.9422872500000001</v>
      </c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R722" s="215" t="s">
        <v>87</v>
      </c>
      <c r="AT722" s="216" t="s">
        <v>76</v>
      </c>
      <c r="AU722" s="216" t="s">
        <v>85</v>
      </c>
      <c r="AY722" s="215" t="s">
        <v>156</v>
      </c>
      <c r="BK722" s="217">
        <f>BK723+BK909+BK920</f>
        <v>0</v>
      </c>
    </row>
    <row r="723" s="12" customFormat="1" ht="20.88" customHeight="1">
      <c r="A723" s="12"/>
      <c r="B723" s="204"/>
      <c r="C723" s="205"/>
      <c r="D723" s="206" t="s">
        <v>76</v>
      </c>
      <c r="E723" s="218" t="s">
        <v>755</v>
      </c>
      <c r="F723" s="218" t="s">
        <v>756</v>
      </c>
      <c r="G723" s="205"/>
      <c r="H723" s="205"/>
      <c r="I723" s="208"/>
      <c r="J723" s="219">
        <f>BK723</f>
        <v>0</v>
      </c>
      <c r="K723" s="205"/>
      <c r="L723" s="210"/>
      <c r="M723" s="211"/>
      <c r="N723" s="212"/>
      <c r="O723" s="212"/>
      <c r="P723" s="213">
        <f>SUM(P724:P908)</f>
        <v>0</v>
      </c>
      <c r="Q723" s="212"/>
      <c r="R723" s="213">
        <f>SUM(R724:R908)</f>
        <v>11.576491839999999</v>
      </c>
      <c r="S723" s="212"/>
      <c r="T723" s="214">
        <f>SUM(T724:T908)</f>
        <v>1.8614392500000001</v>
      </c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R723" s="215" t="s">
        <v>87</v>
      </c>
      <c r="AT723" s="216" t="s">
        <v>76</v>
      </c>
      <c r="AU723" s="216" t="s">
        <v>87</v>
      </c>
      <c r="AY723" s="215" t="s">
        <v>156</v>
      </c>
      <c r="BK723" s="217">
        <f>SUM(BK724:BK908)</f>
        <v>0</v>
      </c>
    </row>
    <row r="724" s="2" customFormat="1" ht="24.15" customHeight="1">
      <c r="A724" s="40"/>
      <c r="B724" s="41"/>
      <c r="C724" s="220" t="s">
        <v>757</v>
      </c>
      <c r="D724" s="220" t="s">
        <v>161</v>
      </c>
      <c r="E724" s="221" t="s">
        <v>758</v>
      </c>
      <c r="F724" s="222" t="s">
        <v>759</v>
      </c>
      <c r="G724" s="223" t="s">
        <v>177</v>
      </c>
      <c r="H724" s="224">
        <v>122.027</v>
      </c>
      <c r="I724" s="225"/>
      <c r="J724" s="226">
        <f>ROUND(I724*H724,2)</f>
        <v>0</v>
      </c>
      <c r="K724" s="222" t="s">
        <v>165</v>
      </c>
      <c r="L724" s="46"/>
      <c r="M724" s="227" t="s">
        <v>1</v>
      </c>
      <c r="N724" s="228" t="s">
        <v>42</v>
      </c>
      <c r="O724" s="93"/>
      <c r="P724" s="229">
        <f>O724*H724</f>
        <v>0</v>
      </c>
      <c r="Q724" s="229">
        <v>0.02682</v>
      </c>
      <c r="R724" s="229">
        <f>Q724*H724</f>
        <v>3.27276414</v>
      </c>
      <c r="S724" s="229">
        <v>0</v>
      </c>
      <c r="T724" s="230">
        <f>S724*H724</f>
        <v>0</v>
      </c>
      <c r="U724" s="40"/>
      <c r="V724" s="40"/>
      <c r="W724" s="40"/>
      <c r="X724" s="40"/>
      <c r="Y724" s="40"/>
      <c r="Z724" s="40"/>
      <c r="AA724" s="40"/>
      <c r="AB724" s="40"/>
      <c r="AC724" s="40"/>
      <c r="AD724" s="40"/>
      <c r="AE724" s="40"/>
      <c r="AR724" s="231" t="s">
        <v>273</v>
      </c>
      <c r="AT724" s="231" t="s">
        <v>161</v>
      </c>
      <c r="AU724" s="231" t="s">
        <v>157</v>
      </c>
      <c r="AY724" s="19" t="s">
        <v>156</v>
      </c>
      <c r="BE724" s="232">
        <f>IF(N724="základní",J724,0)</f>
        <v>0</v>
      </c>
      <c r="BF724" s="232">
        <f>IF(N724="snížená",J724,0)</f>
        <v>0</v>
      </c>
      <c r="BG724" s="232">
        <f>IF(N724="zákl. přenesená",J724,0)</f>
        <v>0</v>
      </c>
      <c r="BH724" s="232">
        <f>IF(N724="sníž. přenesená",J724,0)</f>
        <v>0</v>
      </c>
      <c r="BI724" s="232">
        <f>IF(N724="nulová",J724,0)</f>
        <v>0</v>
      </c>
      <c r="BJ724" s="19" t="s">
        <v>85</v>
      </c>
      <c r="BK724" s="232">
        <f>ROUND(I724*H724,2)</f>
        <v>0</v>
      </c>
      <c r="BL724" s="19" t="s">
        <v>273</v>
      </c>
      <c r="BM724" s="231" t="s">
        <v>760</v>
      </c>
    </row>
    <row r="725" s="2" customFormat="1">
      <c r="A725" s="40"/>
      <c r="B725" s="41"/>
      <c r="C725" s="42"/>
      <c r="D725" s="233" t="s">
        <v>168</v>
      </c>
      <c r="E725" s="42"/>
      <c r="F725" s="234" t="s">
        <v>761</v>
      </c>
      <c r="G725" s="42"/>
      <c r="H725" s="42"/>
      <c r="I725" s="235"/>
      <c r="J725" s="42"/>
      <c r="K725" s="42"/>
      <c r="L725" s="46"/>
      <c r="M725" s="236"/>
      <c r="N725" s="237"/>
      <c r="O725" s="93"/>
      <c r="P725" s="93"/>
      <c r="Q725" s="93"/>
      <c r="R725" s="93"/>
      <c r="S725" s="93"/>
      <c r="T725" s="94"/>
      <c r="U725" s="40"/>
      <c r="V725" s="40"/>
      <c r="W725" s="40"/>
      <c r="X725" s="40"/>
      <c r="Y725" s="40"/>
      <c r="Z725" s="40"/>
      <c r="AA725" s="40"/>
      <c r="AB725" s="40"/>
      <c r="AC725" s="40"/>
      <c r="AD725" s="40"/>
      <c r="AE725" s="40"/>
      <c r="AT725" s="19" t="s">
        <v>168</v>
      </c>
      <c r="AU725" s="19" t="s">
        <v>157</v>
      </c>
    </row>
    <row r="726" s="13" customFormat="1">
      <c r="A726" s="13"/>
      <c r="B726" s="238"/>
      <c r="C726" s="239"/>
      <c r="D726" s="233" t="s">
        <v>170</v>
      </c>
      <c r="E726" s="240" t="s">
        <v>1</v>
      </c>
      <c r="F726" s="241" t="s">
        <v>762</v>
      </c>
      <c r="G726" s="239"/>
      <c r="H726" s="242">
        <v>40.6755</v>
      </c>
      <c r="I726" s="243"/>
      <c r="J726" s="239"/>
      <c r="K726" s="239"/>
      <c r="L726" s="244"/>
      <c r="M726" s="245"/>
      <c r="N726" s="246"/>
      <c r="O726" s="246"/>
      <c r="P726" s="246"/>
      <c r="Q726" s="246"/>
      <c r="R726" s="246"/>
      <c r="S726" s="246"/>
      <c r="T726" s="247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8" t="s">
        <v>170</v>
      </c>
      <c r="AU726" s="248" t="s">
        <v>157</v>
      </c>
      <c r="AV726" s="13" t="s">
        <v>87</v>
      </c>
      <c r="AW726" s="13" t="s">
        <v>35</v>
      </c>
      <c r="AX726" s="13" t="s">
        <v>77</v>
      </c>
      <c r="AY726" s="248" t="s">
        <v>156</v>
      </c>
    </row>
    <row r="727" s="13" customFormat="1">
      <c r="A727" s="13"/>
      <c r="B727" s="238"/>
      <c r="C727" s="239"/>
      <c r="D727" s="233" t="s">
        <v>170</v>
      </c>
      <c r="E727" s="240" t="s">
        <v>1</v>
      </c>
      <c r="F727" s="241" t="s">
        <v>763</v>
      </c>
      <c r="G727" s="239"/>
      <c r="H727" s="242">
        <v>40.6755</v>
      </c>
      <c r="I727" s="243"/>
      <c r="J727" s="239"/>
      <c r="K727" s="239"/>
      <c r="L727" s="244"/>
      <c r="M727" s="245"/>
      <c r="N727" s="246"/>
      <c r="O727" s="246"/>
      <c r="P727" s="246"/>
      <c r="Q727" s="246"/>
      <c r="R727" s="246"/>
      <c r="S727" s="246"/>
      <c r="T727" s="247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8" t="s">
        <v>170</v>
      </c>
      <c r="AU727" s="248" t="s">
        <v>157</v>
      </c>
      <c r="AV727" s="13" t="s">
        <v>87</v>
      </c>
      <c r="AW727" s="13" t="s">
        <v>35</v>
      </c>
      <c r="AX727" s="13" t="s">
        <v>77</v>
      </c>
      <c r="AY727" s="248" t="s">
        <v>156</v>
      </c>
    </row>
    <row r="728" s="13" customFormat="1">
      <c r="A728" s="13"/>
      <c r="B728" s="238"/>
      <c r="C728" s="239"/>
      <c r="D728" s="233" t="s">
        <v>170</v>
      </c>
      <c r="E728" s="240" t="s">
        <v>1</v>
      </c>
      <c r="F728" s="241" t="s">
        <v>764</v>
      </c>
      <c r="G728" s="239"/>
      <c r="H728" s="242">
        <v>40.6755</v>
      </c>
      <c r="I728" s="243"/>
      <c r="J728" s="239"/>
      <c r="K728" s="239"/>
      <c r="L728" s="244"/>
      <c r="M728" s="245"/>
      <c r="N728" s="246"/>
      <c r="O728" s="246"/>
      <c r="P728" s="246"/>
      <c r="Q728" s="246"/>
      <c r="R728" s="246"/>
      <c r="S728" s="246"/>
      <c r="T728" s="247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8" t="s">
        <v>170</v>
      </c>
      <c r="AU728" s="248" t="s">
        <v>157</v>
      </c>
      <c r="AV728" s="13" t="s">
        <v>87</v>
      </c>
      <c r="AW728" s="13" t="s">
        <v>35</v>
      </c>
      <c r="AX728" s="13" t="s">
        <v>77</v>
      </c>
      <c r="AY728" s="248" t="s">
        <v>156</v>
      </c>
    </row>
    <row r="729" s="14" customFormat="1">
      <c r="A729" s="14"/>
      <c r="B729" s="249"/>
      <c r="C729" s="250"/>
      <c r="D729" s="233" t="s">
        <v>170</v>
      </c>
      <c r="E729" s="251" t="s">
        <v>1</v>
      </c>
      <c r="F729" s="252" t="s">
        <v>174</v>
      </c>
      <c r="G729" s="250"/>
      <c r="H729" s="253">
        <v>122.0265</v>
      </c>
      <c r="I729" s="254"/>
      <c r="J729" s="250"/>
      <c r="K729" s="250"/>
      <c r="L729" s="255"/>
      <c r="M729" s="256"/>
      <c r="N729" s="257"/>
      <c r="O729" s="257"/>
      <c r="P729" s="257"/>
      <c r="Q729" s="257"/>
      <c r="R729" s="257"/>
      <c r="S729" s="257"/>
      <c r="T729" s="258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9" t="s">
        <v>170</v>
      </c>
      <c r="AU729" s="259" t="s">
        <v>157</v>
      </c>
      <c r="AV729" s="14" t="s">
        <v>166</v>
      </c>
      <c r="AW729" s="14" t="s">
        <v>35</v>
      </c>
      <c r="AX729" s="14" t="s">
        <v>85</v>
      </c>
      <c r="AY729" s="259" t="s">
        <v>156</v>
      </c>
    </row>
    <row r="730" s="2" customFormat="1" ht="33" customHeight="1">
      <c r="A730" s="40"/>
      <c r="B730" s="41"/>
      <c r="C730" s="220" t="s">
        <v>765</v>
      </c>
      <c r="D730" s="220" t="s">
        <v>161</v>
      </c>
      <c r="E730" s="221" t="s">
        <v>766</v>
      </c>
      <c r="F730" s="222" t="s">
        <v>767</v>
      </c>
      <c r="G730" s="223" t="s">
        <v>185</v>
      </c>
      <c r="H730" s="224">
        <v>83.219999999999999</v>
      </c>
      <c r="I730" s="225"/>
      <c r="J730" s="226">
        <f>ROUND(I730*H730,2)</f>
        <v>0</v>
      </c>
      <c r="K730" s="222" t="s">
        <v>165</v>
      </c>
      <c r="L730" s="46"/>
      <c r="M730" s="227" t="s">
        <v>1</v>
      </c>
      <c r="N730" s="228" t="s">
        <v>42</v>
      </c>
      <c r="O730" s="93"/>
      <c r="P730" s="229">
        <f>O730*H730</f>
        <v>0</v>
      </c>
      <c r="Q730" s="229">
        <v>2.0000000000000002E-05</v>
      </c>
      <c r="R730" s="229">
        <f>Q730*H730</f>
        <v>0.0016644000000000001</v>
      </c>
      <c r="S730" s="229">
        <v>0</v>
      </c>
      <c r="T730" s="230">
        <f>S730*H730</f>
        <v>0</v>
      </c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R730" s="231" t="s">
        <v>273</v>
      </c>
      <c r="AT730" s="231" t="s">
        <v>161</v>
      </c>
      <c r="AU730" s="231" t="s">
        <v>157</v>
      </c>
      <c r="AY730" s="19" t="s">
        <v>156</v>
      </c>
      <c r="BE730" s="232">
        <f>IF(N730="základní",J730,0)</f>
        <v>0</v>
      </c>
      <c r="BF730" s="232">
        <f>IF(N730="snížená",J730,0)</f>
        <v>0</v>
      </c>
      <c r="BG730" s="232">
        <f>IF(N730="zákl. přenesená",J730,0)</f>
        <v>0</v>
      </c>
      <c r="BH730" s="232">
        <f>IF(N730="sníž. přenesená",J730,0)</f>
        <v>0</v>
      </c>
      <c r="BI730" s="232">
        <f>IF(N730="nulová",J730,0)</f>
        <v>0</v>
      </c>
      <c r="BJ730" s="19" t="s">
        <v>85</v>
      </c>
      <c r="BK730" s="232">
        <f>ROUND(I730*H730,2)</f>
        <v>0</v>
      </c>
      <c r="BL730" s="19" t="s">
        <v>273</v>
      </c>
      <c r="BM730" s="231" t="s">
        <v>768</v>
      </c>
    </row>
    <row r="731" s="2" customFormat="1">
      <c r="A731" s="40"/>
      <c r="B731" s="41"/>
      <c r="C731" s="42"/>
      <c r="D731" s="233" t="s">
        <v>168</v>
      </c>
      <c r="E731" s="42"/>
      <c r="F731" s="234" t="s">
        <v>769</v>
      </c>
      <c r="G731" s="42"/>
      <c r="H731" s="42"/>
      <c r="I731" s="235"/>
      <c r="J731" s="42"/>
      <c r="K731" s="42"/>
      <c r="L731" s="46"/>
      <c r="M731" s="236"/>
      <c r="N731" s="237"/>
      <c r="O731" s="93"/>
      <c r="P731" s="93"/>
      <c r="Q731" s="93"/>
      <c r="R731" s="93"/>
      <c r="S731" s="93"/>
      <c r="T731" s="94"/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T731" s="19" t="s">
        <v>168</v>
      </c>
      <c r="AU731" s="19" t="s">
        <v>157</v>
      </c>
    </row>
    <row r="732" s="2" customFormat="1" ht="24.15" customHeight="1">
      <c r="A732" s="40"/>
      <c r="B732" s="41"/>
      <c r="C732" s="270" t="s">
        <v>770</v>
      </c>
      <c r="D732" s="270" t="s">
        <v>274</v>
      </c>
      <c r="E732" s="271" t="s">
        <v>771</v>
      </c>
      <c r="F732" s="272" t="s">
        <v>772</v>
      </c>
      <c r="G732" s="273" t="s">
        <v>185</v>
      </c>
      <c r="H732" s="274">
        <v>47.850000000000001</v>
      </c>
      <c r="I732" s="275"/>
      <c r="J732" s="276">
        <f>ROUND(I732*H732,2)</f>
        <v>0</v>
      </c>
      <c r="K732" s="272" t="s">
        <v>165</v>
      </c>
      <c r="L732" s="277"/>
      <c r="M732" s="278" t="s">
        <v>1</v>
      </c>
      <c r="N732" s="279" t="s">
        <v>42</v>
      </c>
      <c r="O732" s="93"/>
      <c r="P732" s="229">
        <f>O732*H732</f>
        <v>0</v>
      </c>
      <c r="Q732" s="229">
        <v>0.0023</v>
      </c>
      <c r="R732" s="229">
        <f>Q732*H732</f>
        <v>0.110055</v>
      </c>
      <c r="S732" s="229">
        <v>0</v>
      </c>
      <c r="T732" s="230">
        <f>S732*H732</f>
        <v>0</v>
      </c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R732" s="231" t="s">
        <v>292</v>
      </c>
      <c r="AT732" s="231" t="s">
        <v>274</v>
      </c>
      <c r="AU732" s="231" t="s">
        <v>157</v>
      </c>
      <c r="AY732" s="19" t="s">
        <v>156</v>
      </c>
      <c r="BE732" s="232">
        <f>IF(N732="základní",J732,0)</f>
        <v>0</v>
      </c>
      <c r="BF732" s="232">
        <f>IF(N732="snížená",J732,0)</f>
        <v>0</v>
      </c>
      <c r="BG732" s="232">
        <f>IF(N732="zákl. přenesená",J732,0)</f>
        <v>0</v>
      </c>
      <c r="BH732" s="232">
        <f>IF(N732="sníž. přenesená",J732,0)</f>
        <v>0</v>
      </c>
      <c r="BI732" s="232">
        <f>IF(N732="nulová",J732,0)</f>
        <v>0</v>
      </c>
      <c r="BJ732" s="19" t="s">
        <v>85</v>
      </c>
      <c r="BK732" s="232">
        <f>ROUND(I732*H732,2)</f>
        <v>0</v>
      </c>
      <c r="BL732" s="19" t="s">
        <v>292</v>
      </c>
      <c r="BM732" s="231" t="s">
        <v>773</v>
      </c>
    </row>
    <row r="733" s="2" customFormat="1">
      <c r="A733" s="40"/>
      <c r="B733" s="41"/>
      <c r="C733" s="42"/>
      <c r="D733" s="233" t="s">
        <v>168</v>
      </c>
      <c r="E733" s="42"/>
      <c r="F733" s="234" t="s">
        <v>772</v>
      </c>
      <c r="G733" s="42"/>
      <c r="H733" s="42"/>
      <c r="I733" s="235"/>
      <c r="J733" s="42"/>
      <c r="K733" s="42"/>
      <c r="L733" s="46"/>
      <c r="M733" s="236"/>
      <c r="N733" s="237"/>
      <c r="O733" s="93"/>
      <c r="P733" s="93"/>
      <c r="Q733" s="93"/>
      <c r="R733" s="93"/>
      <c r="S733" s="93"/>
      <c r="T733" s="94"/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T733" s="19" t="s">
        <v>168</v>
      </c>
      <c r="AU733" s="19" t="s">
        <v>157</v>
      </c>
    </row>
    <row r="734" s="13" customFormat="1">
      <c r="A734" s="13"/>
      <c r="B734" s="238"/>
      <c r="C734" s="239"/>
      <c r="D734" s="233" t="s">
        <v>170</v>
      </c>
      <c r="E734" s="240" t="s">
        <v>1</v>
      </c>
      <c r="F734" s="241" t="s">
        <v>774</v>
      </c>
      <c r="G734" s="239"/>
      <c r="H734" s="242">
        <v>25.949999999999999</v>
      </c>
      <c r="I734" s="243"/>
      <c r="J734" s="239"/>
      <c r="K734" s="239"/>
      <c r="L734" s="244"/>
      <c r="M734" s="245"/>
      <c r="N734" s="246"/>
      <c r="O734" s="246"/>
      <c r="P734" s="246"/>
      <c r="Q734" s="246"/>
      <c r="R734" s="246"/>
      <c r="S734" s="246"/>
      <c r="T734" s="247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8" t="s">
        <v>170</v>
      </c>
      <c r="AU734" s="248" t="s">
        <v>157</v>
      </c>
      <c r="AV734" s="13" t="s">
        <v>87</v>
      </c>
      <c r="AW734" s="13" t="s">
        <v>35</v>
      </c>
      <c r="AX734" s="13" t="s">
        <v>77</v>
      </c>
      <c r="AY734" s="248" t="s">
        <v>156</v>
      </c>
    </row>
    <row r="735" s="13" customFormat="1">
      <c r="A735" s="13"/>
      <c r="B735" s="238"/>
      <c r="C735" s="239"/>
      <c r="D735" s="233" t="s">
        <v>170</v>
      </c>
      <c r="E735" s="240" t="s">
        <v>1</v>
      </c>
      <c r="F735" s="241" t="s">
        <v>775</v>
      </c>
      <c r="G735" s="239"/>
      <c r="H735" s="242">
        <v>21.899999999999999</v>
      </c>
      <c r="I735" s="243"/>
      <c r="J735" s="239"/>
      <c r="K735" s="239"/>
      <c r="L735" s="244"/>
      <c r="M735" s="245"/>
      <c r="N735" s="246"/>
      <c r="O735" s="246"/>
      <c r="P735" s="246"/>
      <c r="Q735" s="246"/>
      <c r="R735" s="246"/>
      <c r="S735" s="246"/>
      <c r="T735" s="247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8" t="s">
        <v>170</v>
      </c>
      <c r="AU735" s="248" t="s">
        <v>157</v>
      </c>
      <c r="AV735" s="13" t="s">
        <v>87</v>
      </c>
      <c r="AW735" s="13" t="s">
        <v>35</v>
      </c>
      <c r="AX735" s="13" t="s">
        <v>77</v>
      </c>
      <c r="AY735" s="248" t="s">
        <v>156</v>
      </c>
    </row>
    <row r="736" s="14" customFormat="1">
      <c r="A736" s="14"/>
      <c r="B736" s="249"/>
      <c r="C736" s="250"/>
      <c r="D736" s="233" t="s">
        <v>170</v>
      </c>
      <c r="E736" s="251" t="s">
        <v>1</v>
      </c>
      <c r="F736" s="252" t="s">
        <v>174</v>
      </c>
      <c r="G736" s="250"/>
      <c r="H736" s="253">
        <v>47.850000000000001</v>
      </c>
      <c r="I736" s="254"/>
      <c r="J736" s="250"/>
      <c r="K736" s="250"/>
      <c r="L736" s="255"/>
      <c r="M736" s="256"/>
      <c r="N736" s="257"/>
      <c r="O736" s="257"/>
      <c r="P736" s="257"/>
      <c r="Q736" s="257"/>
      <c r="R736" s="257"/>
      <c r="S736" s="257"/>
      <c r="T736" s="258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9" t="s">
        <v>170</v>
      </c>
      <c r="AU736" s="259" t="s">
        <v>157</v>
      </c>
      <c r="AV736" s="14" t="s">
        <v>166</v>
      </c>
      <c r="AW736" s="14" t="s">
        <v>35</v>
      </c>
      <c r="AX736" s="14" t="s">
        <v>85</v>
      </c>
      <c r="AY736" s="259" t="s">
        <v>156</v>
      </c>
    </row>
    <row r="737" s="2" customFormat="1" ht="33" customHeight="1">
      <c r="A737" s="40"/>
      <c r="B737" s="41"/>
      <c r="C737" s="270" t="s">
        <v>776</v>
      </c>
      <c r="D737" s="270" t="s">
        <v>274</v>
      </c>
      <c r="E737" s="271" t="s">
        <v>777</v>
      </c>
      <c r="F737" s="272" t="s">
        <v>778</v>
      </c>
      <c r="G737" s="273" t="s">
        <v>185</v>
      </c>
      <c r="H737" s="274">
        <v>35.369999999999997</v>
      </c>
      <c r="I737" s="275"/>
      <c r="J737" s="276">
        <f>ROUND(I737*H737,2)</f>
        <v>0</v>
      </c>
      <c r="K737" s="272" t="s">
        <v>165</v>
      </c>
      <c r="L737" s="277"/>
      <c r="M737" s="278" t="s">
        <v>1</v>
      </c>
      <c r="N737" s="279" t="s">
        <v>42</v>
      </c>
      <c r="O737" s="93"/>
      <c r="P737" s="229">
        <f>O737*H737</f>
        <v>0</v>
      </c>
      <c r="Q737" s="229">
        <v>0.0048999999999999998</v>
      </c>
      <c r="R737" s="229">
        <f>Q737*H737</f>
        <v>0.173313</v>
      </c>
      <c r="S737" s="229">
        <v>0</v>
      </c>
      <c r="T737" s="230">
        <f>S737*H737</f>
        <v>0</v>
      </c>
      <c r="U737" s="40"/>
      <c r="V737" s="40"/>
      <c r="W737" s="40"/>
      <c r="X737" s="40"/>
      <c r="Y737" s="40"/>
      <c r="Z737" s="40"/>
      <c r="AA737" s="40"/>
      <c r="AB737" s="40"/>
      <c r="AC737" s="40"/>
      <c r="AD737" s="40"/>
      <c r="AE737" s="40"/>
      <c r="AR737" s="231" t="s">
        <v>379</v>
      </c>
      <c r="AT737" s="231" t="s">
        <v>274</v>
      </c>
      <c r="AU737" s="231" t="s">
        <v>157</v>
      </c>
      <c r="AY737" s="19" t="s">
        <v>156</v>
      </c>
      <c r="BE737" s="232">
        <f>IF(N737="základní",J737,0)</f>
        <v>0</v>
      </c>
      <c r="BF737" s="232">
        <f>IF(N737="snížená",J737,0)</f>
        <v>0</v>
      </c>
      <c r="BG737" s="232">
        <f>IF(N737="zákl. přenesená",J737,0)</f>
        <v>0</v>
      </c>
      <c r="BH737" s="232">
        <f>IF(N737="sníž. přenesená",J737,0)</f>
        <v>0</v>
      </c>
      <c r="BI737" s="232">
        <f>IF(N737="nulová",J737,0)</f>
        <v>0</v>
      </c>
      <c r="BJ737" s="19" t="s">
        <v>85</v>
      </c>
      <c r="BK737" s="232">
        <f>ROUND(I737*H737,2)</f>
        <v>0</v>
      </c>
      <c r="BL737" s="19" t="s">
        <v>273</v>
      </c>
      <c r="BM737" s="231" t="s">
        <v>779</v>
      </c>
    </row>
    <row r="738" s="2" customFormat="1">
      <c r="A738" s="40"/>
      <c r="B738" s="41"/>
      <c r="C738" s="42"/>
      <c r="D738" s="233" t="s">
        <v>168</v>
      </c>
      <c r="E738" s="42"/>
      <c r="F738" s="234" t="s">
        <v>778</v>
      </c>
      <c r="G738" s="42"/>
      <c r="H738" s="42"/>
      <c r="I738" s="235"/>
      <c r="J738" s="42"/>
      <c r="K738" s="42"/>
      <c r="L738" s="46"/>
      <c r="M738" s="236"/>
      <c r="N738" s="237"/>
      <c r="O738" s="93"/>
      <c r="P738" s="93"/>
      <c r="Q738" s="93"/>
      <c r="R738" s="93"/>
      <c r="S738" s="93"/>
      <c r="T738" s="94"/>
      <c r="U738" s="40"/>
      <c r="V738" s="40"/>
      <c r="W738" s="40"/>
      <c r="X738" s="40"/>
      <c r="Y738" s="40"/>
      <c r="Z738" s="40"/>
      <c r="AA738" s="40"/>
      <c r="AB738" s="40"/>
      <c r="AC738" s="40"/>
      <c r="AD738" s="40"/>
      <c r="AE738" s="40"/>
      <c r="AT738" s="19" t="s">
        <v>168</v>
      </c>
      <c r="AU738" s="19" t="s">
        <v>157</v>
      </c>
    </row>
    <row r="739" s="13" customFormat="1">
      <c r="A739" s="13"/>
      <c r="B739" s="238"/>
      <c r="C739" s="239"/>
      <c r="D739" s="233" t="s">
        <v>170</v>
      </c>
      <c r="E739" s="240" t="s">
        <v>1</v>
      </c>
      <c r="F739" s="241" t="s">
        <v>780</v>
      </c>
      <c r="G739" s="239"/>
      <c r="H739" s="242">
        <v>11.789999999999999</v>
      </c>
      <c r="I739" s="243"/>
      <c r="J739" s="239"/>
      <c r="K739" s="239"/>
      <c r="L739" s="244"/>
      <c r="M739" s="245"/>
      <c r="N739" s="246"/>
      <c r="O739" s="246"/>
      <c r="P739" s="246"/>
      <c r="Q739" s="246"/>
      <c r="R739" s="246"/>
      <c r="S739" s="246"/>
      <c r="T739" s="247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8" t="s">
        <v>170</v>
      </c>
      <c r="AU739" s="248" t="s">
        <v>157</v>
      </c>
      <c r="AV739" s="13" t="s">
        <v>87</v>
      </c>
      <c r="AW739" s="13" t="s">
        <v>35</v>
      </c>
      <c r="AX739" s="13" t="s">
        <v>77</v>
      </c>
      <c r="AY739" s="248" t="s">
        <v>156</v>
      </c>
    </row>
    <row r="740" s="13" customFormat="1">
      <c r="A740" s="13"/>
      <c r="B740" s="238"/>
      <c r="C740" s="239"/>
      <c r="D740" s="233" t="s">
        <v>170</v>
      </c>
      <c r="E740" s="240" t="s">
        <v>1</v>
      </c>
      <c r="F740" s="241" t="s">
        <v>781</v>
      </c>
      <c r="G740" s="239"/>
      <c r="H740" s="242">
        <v>11.789999999999999</v>
      </c>
      <c r="I740" s="243"/>
      <c r="J740" s="239"/>
      <c r="K740" s="239"/>
      <c r="L740" s="244"/>
      <c r="M740" s="245"/>
      <c r="N740" s="246"/>
      <c r="O740" s="246"/>
      <c r="P740" s="246"/>
      <c r="Q740" s="246"/>
      <c r="R740" s="246"/>
      <c r="S740" s="246"/>
      <c r="T740" s="247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8" t="s">
        <v>170</v>
      </c>
      <c r="AU740" s="248" t="s">
        <v>157</v>
      </c>
      <c r="AV740" s="13" t="s">
        <v>87</v>
      </c>
      <c r="AW740" s="13" t="s">
        <v>35</v>
      </c>
      <c r="AX740" s="13" t="s">
        <v>77</v>
      </c>
      <c r="AY740" s="248" t="s">
        <v>156</v>
      </c>
    </row>
    <row r="741" s="13" customFormat="1">
      <c r="A741" s="13"/>
      <c r="B741" s="238"/>
      <c r="C741" s="239"/>
      <c r="D741" s="233" t="s">
        <v>170</v>
      </c>
      <c r="E741" s="240" t="s">
        <v>1</v>
      </c>
      <c r="F741" s="241" t="s">
        <v>782</v>
      </c>
      <c r="G741" s="239"/>
      <c r="H741" s="242">
        <v>11.789999999999999</v>
      </c>
      <c r="I741" s="243"/>
      <c r="J741" s="239"/>
      <c r="K741" s="239"/>
      <c r="L741" s="244"/>
      <c r="M741" s="245"/>
      <c r="N741" s="246"/>
      <c r="O741" s="246"/>
      <c r="P741" s="246"/>
      <c r="Q741" s="246"/>
      <c r="R741" s="246"/>
      <c r="S741" s="246"/>
      <c r="T741" s="247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8" t="s">
        <v>170</v>
      </c>
      <c r="AU741" s="248" t="s">
        <v>157</v>
      </c>
      <c r="AV741" s="13" t="s">
        <v>87</v>
      </c>
      <c r="AW741" s="13" t="s">
        <v>35</v>
      </c>
      <c r="AX741" s="13" t="s">
        <v>77</v>
      </c>
      <c r="AY741" s="248" t="s">
        <v>156</v>
      </c>
    </row>
    <row r="742" s="14" customFormat="1">
      <c r="A742" s="14"/>
      <c r="B742" s="249"/>
      <c r="C742" s="250"/>
      <c r="D742" s="233" t="s">
        <v>170</v>
      </c>
      <c r="E742" s="251" t="s">
        <v>1</v>
      </c>
      <c r="F742" s="252" t="s">
        <v>174</v>
      </c>
      <c r="G742" s="250"/>
      <c r="H742" s="253">
        <v>35.369999999999997</v>
      </c>
      <c r="I742" s="254"/>
      <c r="J742" s="250"/>
      <c r="K742" s="250"/>
      <c r="L742" s="255"/>
      <c r="M742" s="256"/>
      <c r="N742" s="257"/>
      <c r="O742" s="257"/>
      <c r="P742" s="257"/>
      <c r="Q742" s="257"/>
      <c r="R742" s="257"/>
      <c r="S742" s="257"/>
      <c r="T742" s="258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9" t="s">
        <v>170</v>
      </c>
      <c r="AU742" s="259" t="s">
        <v>157</v>
      </c>
      <c r="AV742" s="14" t="s">
        <v>166</v>
      </c>
      <c r="AW742" s="14" t="s">
        <v>35</v>
      </c>
      <c r="AX742" s="14" t="s">
        <v>85</v>
      </c>
      <c r="AY742" s="259" t="s">
        <v>156</v>
      </c>
    </row>
    <row r="743" s="2" customFormat="1" ht="21.75" customHeight="1">
      <c r="A743" s="40"/>
      <c r="B743" s="41"/>
      <c r="C743" s="220" t="s">
        <v>783</v>
      </c>
      <c r="D743" s="220" t="s">
        <v>161</v>
      </c>
      <c r="E743" s="221" t="s">
        <v>784</v>
      </c>
      <c r="F743" s="222" t="s">
        <v>785</v>
      </c>
      <c r="G743" s="223" t="s">
        <v>177</v>
      </c>
      <c r="H743" s="224">
        <v>166.78999999999999</v>
      </c>
      <c r="I743" s="225"/>
      <c r="J743" s="226">
        <f>ROUND(I743*H743,2)</f>
        <v>0</v>
      </c>
      <c r="K743" s="222" t="s">
        <v>165</v>
      </c>
      <c r="L743" s="46"/>
      <c r="M743" s="227" t="s">
        <v>1</v>
      </c>
      <c r="N743" s="228" t="s">
        <v>42</v>
      </c>
      <c r="O743" s="93"/>
      <c r="P743" s="229">
        <f>O743*H743</f>
        <v>0</v>
      </c>
      <c r="Q743" s="229">
        <v>0.00020000000000000001</v>
      </c>
      <c r="R743" s="229">
        <f>Q743*H743</f>
        <v>0.033357999999999999</v>
      </c>
      <c r="S743" s="229">
        <v>0</v>
      </c>
      <c r="T743" s="230">
        <f>S743*H743</f>
        <v>0</v>
      </c>
      <c r="U743" s="40"/>
      <c r="V743" s="40"/>
      <c r="W743" s="40"/>
      <c r="X743" s="40"/>
      <c r="Y743" s="40"/>
      <c r="Z743" s="40"/>
      <c r="AA743" s="40"/>
      <c r="AB743" s="40"/>
      <c r="AC743" s="40"/>
      <c r="AD743" s="40"/>
      <c r="AE743" s="40"/>
      <c r="AR743" s="231" t="s">
        <v>273</v>
      </c>
      <c r="AT743" s="231" t="s">
        <v>161</v>
      </c>
      <c r="AU743" s="231" t="s">
        <v>157</v>
      </c>
      <c r="AY743" s="19" t="s">
        <v>156</v>
      </c>
      <c r="BE743" s="232">
        <f>IF(N743="základní",J743,0)</f>
        <v>0</v>
      </c>
      <c r="BF743" s="232">
        <f>IF(N743="snížená",J743,0)</f>
        <v>0</v>
      </c>
      <c r="BG743" s="232">
        <f>IF(N743="zákl. přenesená",J743,0)</f>
        <v>0</v>
      </c>
      <c r="BH743" s="232">
        <f>IF(N743="sníž. přenesená",J743,0)</f>
        <v>0</v>
      </c>
      <c r="BI743" s="232">
        <f>IF(N743="nulová",J743,0)</f>
        <v>0</v>
      </c>
      <c r="BJ743" s="19" t="s">
        <v>85</v>
      </c>
      <c r="BK743" s="232">
        <f>ROUND(I743*H743,2)</f>
        <v>0</v>
      </c>
      <c r="BL743" s="19" t="s">
        <v>273</v>
      </c>
      <c r="BM743" s="231" t="s">
        <v>786</v>
      </c>
    </row>
    <row r="744" s="2" customFormat="1">
      <c r="A744" s="40"/>
      <c r="B744" s="41"/>
      <c r="C744" s="42"/>
      <c r="D744" s="233" t="s">
        <v>168</v>
      </c>
      <c r="E744" s="42"/>
      <c r="F744" s="234" t="s">
        <v>787</v>
      </c>
      <c r="G744" s="42"/>
      <c r="H744" s="42"/>
      <c r="I744" s="235"/>
      <c r="J744" s="42"/>
      <c r="K744" s="42"/>
      <c r="L744" s="46"/>
      <c r="M744" s="236"/>
      <c r="N744" s="237"/>
      <c r="O744" s="93"/>
      <c r="P744" s="93"/>
      <c r="Q744" s="93"/>
      <c r="R744" s="93"/>
      <c r="S744" s="93"/>
      <c r="T744" s="94"/>
      <c r="U744" s="40"/>
      <c r="V744" s="40"/>
      <c r="W744" s="40"/>
      <c r="X744" s="40"/>
      <c r="Y744" s="40"/>
      <c r="Z744" s="40"/>
      <c r="AA744" s="40"/>
      <c r="AB744" s="40"/>
      <c r="AC744" s="40"/>
      <c r="AD744" s="40"/>
      <c r="AE744" s="40"/>
      <c r="AT744" s="19" t="s">
        <v>168</v>
      </c>
      <c r="AU744" s="19" t="s">
        <v>157</v>
      </c>
    </row>
    <row r="745" s="15" customFormat="1">
      <c r="A745" s="15"/>
      <c r="B745" s="260"/>
      <c r="C745" s="261"/>
      <c r="D745" s="233" t="s">
        <v>170</v>
      </c>
      <c r="E745" s="262" t="s">
        <v>1</v>
      </c>
      <c r="F745" s="263" t="s">
        <v>788</v>
      </c>
      <c r="G745" s="261"/>
      <c r="H745" s="262" t="s">
        <v>1</v>
      </c>
      <c r="I745" s="264"/>
      <c r="J745" s="261"/>
      <c r="K745" s="261"/>
      <c r="L745" s="265"/>
      <c r="M745" s="266"/>
      <c r="N745" s="267"/>
      <c r="O745" s="267"/>
      <c r="P745" s="267"/>
      <c r="Q745" s="267"/>
      <c r="R745" s="267"/>
      <c r="S745" s="267"/>
      <c r="T745" s="268"/>
      <c r="U745" s="15"/>
      <c r="V745" s="15"/>
      <c r="W745" s="15"/>
      <c r="X745" s="15"/>
      <c r="Y745" s="15"/>
      <c r="Z745" s="15"/>
      <c r="AA745" s="15"/>
      <c r="AB745" s="15"/>
      <c r="AC745" s="15"/>
      <c r="AD745" s="15"/>
      <c r="AE745" s="15"/>
      <c r="AT745" s="269" t="s">
        <v>170</v>
      </c>
      <c r="AU745" s="269" t="s">
        <v>157</v>
      </c>
      <c r="AV745" s="15" t="s">
        <v>85</v>
      </c>
      <c r="AW745" s="15" t="s">
        <v>35</v>
      </c>
      <c r="AX745" s="15" t="s">
        <v>77</v>
      </c>
      <c r="AY745" s="269" t="s">
        <v>156</v>
      </c>
    </row>
    <row r="746" s="13" customFormat="1">
      <c r="A746" s="13"/>
      <c r="B746" s="238"/>
      <c r="C746" s="239"/>
      <c r="D746" s="233" t="s">
        <v>170</v>
      </c>
      <c r="E746" s="240" t="s">
        <v>1</v>
      </c>
      <c r="F746" s="241" t="s">
        <v>762</v>
      </c>
      <c r="G746" s="239"/>
      <c r="H746" s="242">
        <v>40.6755</v>
      </c>
      <c r="I746" s="243"/>
      <c r="J746" s="239"/>
      <c r="K746" s="239"/>
      <c r="L746" s="244"/>
      <c r="M746" s="245"/>
      <c r="N746" s="246"/>
      <c r="O746" s="246"/>
      <c r="P746" s="246"/>
      <c r="Q746" s="246"/>
      <c r="R746" s="246"/>
      <c r="S746" s="246"/>
      <c r="T746" s="247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8" t="s">
        <v>170</v>
      </c>
      <c r="AU746" s="248" t="s">
        <v>157</v>
      </c>
      <c r="AV746" s="13" t="s">
        <v>87</v>
      </c>
      <c r="AW746" s="13" t="s">
        <v>35</v>
      </c>
      <c r="AX746" s="13" t="s">
        <v>77</v>
      </c>
      <c r="AY746" s="248" t="s">
        <v>156</v>
      </c>
    </row>
    <row r="747" s="13" customFormat="1">
      <c r="A747" s="13"/>
      <c r="B747" s="238"/>
      <c r="C747" s="239"/>
      <c r="D747" s="233" t="s">
        <v>170</v>
      </c>
      <c r="E747" s="240" t="s">
        <v>1</v>
      </c>
      <c r="F747" s="241" t="s">
        <v>763</v>
      </c>
      <c r="G747" s="239"/>
      <c r="H747" s="242">
        <v>40.6755</v>
      </c>
      <c r="I747" s="243"/>
      <c r="J747" s="239"/>
      <c r="K747" s="239"/>
      <c r="L747" s="244"/>
      <c r="M747" s="245"/>
      <c r="N747" s="246"/>
      <c r="O747" s="246"/>
      <c r="P747" s="246"/>
      <c r="Q747" s="246"/>
      <c r="R747" s="246"/>
      <c r="S747" s="246"/>
      <c r="T747" s="247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48" t="s">
        <v>170</v>
      </c>
      <c r="AU747" s="248" t="s">
        <v>157</v>
      </c>
      <c r="AV747" s="13" t="s">
        <v>87</v>
      </c>
      <c r="AW747" s="13" t="s">
        <v>35</v>
      </c>
      <c r="AX747" s="13" t="s">
        <v>77</v>
      </c>
      <c r="AY747" s="248" t="s">
        <v>156</v>
      </c>
    </row>
    <row r="748" s="13" customFormat="1">
      <c r="A748" s="13"/>
      <c r="B748" s="238"/>
      <c r="C748" s="239"/>
      <c r="D748" s="233" t="s">
        <v>170</v>
      </c>
      <c r="E748" s="240" t="s">
        <v>1</v>
      </c>
      <c r="F748" s="241" t="s">
        <v>764</v>
      </c>
      <c r="G748" s="239"/>
      <c r="H748" s="242">
        <v>40.6755</v>
      </c>
      <c r="I748" s="243"/>
      <c r="J748" s="239"/>
      <c r="K748" s="239"/>
      <c r="L748" s="244"/>
      <c r="M748" s="245"/>
      <c r="N748" s="246"/>
      <c r="O748" s="246"/>
      <c r="P748" s="246"/>
      <c r="Q748" s="246"/>
      <c r="R748" s="246"/>
      <c r="S748" s="246"/>
      <c r="T748" s="247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48" t="s">
        <v>170</v>
      </c>
      <c r="AU748" s="248" t="s">
        <v>157</v>
      </c>
      <c r="AV748" s="13" t="s">
        <v>87</v>
      </c>
      <c r="AW748" s="13" t="s">
        <v>35</v>
      </c>
      <c r="AX748" s="13" t="s">
        <v>77</v>
      </c>
      <c r="AY748" s="248" t="s">
        <v>156</v>
      </c>
    </row>
    <row r="749" s="16" customFormat="1">
      <c r="A749" s="16"/>
      <c r="B749" s="280"/>
      <c r="C749" s="281"/>
      <c r="D749" s="233" t="s">
        <v>170</v>
      </c>
      <c r="E749" s="282" t="s">
        <v>1</v>
      </c>
      <c r="F749" s="283" t="s">
        <v>522</v>
      </c>
      <c r="G749" s="281"/>
      <c r="H749" s="284">
        <v>122.0265</v>
      </c>
      <c r="I749" s="285"/>
      <c r="J749" s="281"/>
      <c r="K749" s="281"/>
      <c r="L749" s="286"/>
      <c r="M749" s="287"/>
      <c r="N749" s="288"/>
      <c r="O749" s="288"/>
      <c r="P749" s="288"/>
      <c r="Q749" s="288"/>
      <c r="R749" s="288"/>
      <c r="S749" s="288"/>
      <c r="T749" s="289"/>
      <c r="U749" s="16"/>
      <c r="V749" s="16"/>
      <c r="W749" s="16"/>
      <c r="X749" s="16"/>
      <c r="Y749" s="16"/>
      <c r="Z749" s="16"/>
      <c r="AA749" s="16"/>
      <c r="AB749" s="16"/>
      <c r="AC749" s="16"/>
      <c r="AD749" s="16"/>
      <c r="AE749" s="16"/>
      <c r="AT749" s="290" t="s">
        <v>170</v>
      </c>
      <c r="AU749" s="290" t="s">
        <v>157</v>
      </c>
      <c r="AV749" s="16" t="s">
        <v>157</v>
      </c>
      <c r="AW749" s="16" t="s">
        <v>35</v>
      </c>
      <c r="AX749" s="16" t="s">
        <v>77</v>
      </c>
      <c r="AY749" s="290" t="s">
        <v>156</v>
      </c>
    </row>
    <row r="750" s="15" customFormat="1">
      <c r="A750" s="15"/>
      <c r="B750" s="260"/>
      <c r="C750" s="261"/>
      <c r="D750" s="233" t="s">
        <v>170</v>
      </c>
      <c r="E750" s="262" t="s">
        <v>1</v>
      </c>
      <c r="F750" s="263" t="s">
        <v>789</v>
      </c>
      <c r="G750" s="261"/>
      <c r="H750" s="262" t="s">
        <v>1</v>
      </c>
      <c r="I750" s="264"/>
      <c r="J750" s="261"/>
      <c r="K750" s="261"/>
      <c r="L750" s="265"/>
      <c r="M750" s="266"/>
      <c r="N750" s="267"/>
      <c r="O750" s="267"/>
      <c r="P750" s="267"/>
      <c r="Q750" s="267"/>
      <c r="R750" s="267"/>
      <c r="S750" s="267"/>
      <c r="T750" s="268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T750" s="269" t="s">
        <v>170</v>
      </c>
      <c r="AU750" s="269" t="s">
        <v>157</v>
      </c>
      <c r="AV750" s="15" t="s">
        <v>85</v>
      </c>
      <c r="AW750" s="15" t="s">
        <v>35</v>
      </c>
      <c r="AX750" s="15" t="s">
        <v>77</v>
      </c>
      <c r="AY750" s="269" t="s">
        <v>156</v>
      </c>
    </row>
    <row r="751" s="13" customFormat="1">
      <c r="A751" s="13"/>
      <c r="B751" s="238"/>
      <c r="C751" s="239"/>
      <c r="D751" s="233" t="s">
        <v>170</v>
      </c>
      <c r="E751" s="240" t="s">
        <v>1</v>
      </c>
      <c r="F751" s="241" t="s">
        <v>790</v>
      </c>
      <c r="G751" s="239"/>
      <c r="H751" s="242">
        <v>14.921250000000001</v>
      </c>
      <c r="I751" s="243"/>
      <c r="J751" s="239"/>
      <c r="K751" s="239"/>
      <c r="L751" s="244"/>
      <c r="M751" s="245"/>
      <c r="N751" s="246"/>
      <c r="O751" s="246"/>
      <c r="P751" s="246"/>
      <c r="Q751" s="246"/>
      <c r="R751" s="246"/>
      <c r="S751" s="246"/>
      <c r="T751" s="247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48" t="s">
        <v>170</v>
      </c>
      <c r="AU751" s="248" t="s">
        <v>157</v>
      </c>
      <c r="AV751" s="13" t="s">
        <v>87</v>
      </c>
      <c r="AW751" s="13" t="s">
        <v>35</v>
      </c>
      <c r="AX751" s="13" t="s">
        <v>77</v>
      </c>
      <c r="AY751" s="248" t="s">
        <v>156</v>
      </c>
    </row>
    <row r="752" s="13" customFormat="1">
      <c r="A752" s="13"/>
      <c r="B752" s="238"/>
      <c r="C752" s="239"/>
      <c r="D752" s="233" t="s">
        <v>170</v>
      </c>
      <c r="E752" s="240" t="s">
        <v>1</v>
      </c>
      <c r="F752" s="241" t="s">
        <v>791</v>
      </c>
      <c r="G752" s="239"/>
      <c r="H752" s="242">
        <v>14.921250000000001</v>
      </c>
      <c r="I752" s="243"/>
      <c r="J752" s="239"/>
      <c r="K752" s="239"/>
      <c r="L752" s="244"/>
      <c r="M752" s="245"/>
      <c r="N752" s="246"/>
      <c r="O752" s="246"/>
      <c r="P752" s="246"/>
      <c r="Q752" s="246"/>
      <c r="R752" s="246"/>
      <c r="S752" s="246"/>
      <c r="T752" s="247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8" t="s">
        <v>170</v>
      </c>
      <c r="AU752" s="248" t="s">
        <v>157</v>
      </c>
      <c r="AV752" s="13" t="s">
        <v>87</v>
      </c>
      <c r="AW752" s="13" t="s">
        <v>35</v>
      </c>
      <c r="AX752" s="13" t="s">
        <v>77</v>
      </c>
      <c r="AY752" s="248" t="s">
        <v>156</v>
      </c>
    </row>
    <row r="753" s="13" customFormat="1">
      <c r="A753" s="13"/>
      <c r="B753" s="238"/>
      <c r="C753" s="239"/>
      <c r="D753" s="233" t="s">
        <v>170</v>
      </c>
      <c r="E753" s="240" t="s">
        <v>1</v>
      </c>
      <c r="F753" s="241" t="s">
        <v>792</v>
      </c>
      <c r="G753" s="239"/>
      <c r="H753" s="242">
        <v>14.921250000000001</v>
      </c>
      <c r="I753" s="243"/>
      <c r="J753" s="239"/>
      <c r="K753" s="239"/>
      <c r="L753" s="244"/>
      <c r="M753" s="245"/>
      <c r="N753" s="246"/>
      <c r="O753" s="246"/>
      <c r="P753" s="246"/>
      <c r="Q753" s="246"/>
      <c r="R753" s="246"/>
      <c r="S753" s="246"/>
      <c r="T753" s="247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48" t="s">
        <v>170</v>
      </c>
      <c r="AU753" s="248" t="s">
        <v>157</v>
      </c>
      <c r="AV753" s="13" t="s">
        <v>87</v>
      </c>
      <c r="AW753" s="13" t="s">
        <v>35</v>
      </c>
      <c r="AX753" s="13" t="s">
        <v>77</v>
      </c>
      <c r="AY753" s="248" t="s">
        <v>156</v>
      </c>
    </row>
    <row r="754" s="16" customFormat="1">
      <c r="A754" s="16"/>
      <c r="B754" s="280"/>
      <c r="C754" s="281"/>
      <c r="D754" s="233" t="s">
        <v>170</v>
      </c>
      <c r="E754" s="282" t="s">
        <v>1</v>
      </c>
      <c r="F754" s="283" t="s">
        <v>522</v>
      </c>
      <c r="G754" s="281"/>
      <c r="H754" s="284">
        <v>44.763750000000002</v>
      </c>
      <c r="I754" s="285"/>
      <c r="J754" s="281"/>
      <c r="K754" s="281"/>
      <c r="L754" s="286"/>
      <c r="M754" s="287"/>
      <c r="N754" s="288"/>
      <c r="O754" s="288"/>
      <c r="P754" s="288"/>
      <c r="Q754" s="288"/>
      <c r="R754" s="288"/>
      <c r="S754" s="288"/>
      <c r="T754" s="289"/>
      <c r="U754" s="16"/>
      <c r="V754" s="16"/>
      <c r="W754" s="16"/>
      <c r="X754" s="16"/>
      <c r="Y754" s="16"/>
      <c r="Z754" s="16"/>
      <c r="AA754" s="16"/>
      <c r="AB754" s="16"/>
      <c r="AC754" s="16"/>
      <c r="AD754" s="16"/>
      <c r="AE754" s="16"/>
      <c r="AT754" s="290" t="s">
        <v>170</v>
      </c>
      <c r="AU754" s="290" t="s">
        <v>157</v>
      </c>
      <c r="AV754" s="16" t="s">
        <v>157</v>
      </c>
      <c r="AW754" s="16" t="s">
        <v>35</v>
      </c>
      <c r="AX754" s="16" t="s">
        <v>77</v>
      </c>
      <c r="AY754" s="290" t="s">
        <v>156</v>
      </c>
    </row>
    <row r="755" s="14" customFormat="1">
      <c r="A755" s="14"/>
      <c r="B755" s="249"/>
      <c r="C755" s="250"/>
      <c r="D755" s="233" t="s">
        <v>170</v>
      </c>
      <c r="E755" s="251" t="s">
        <v>1</v>
      </c>
      <c r="F755" s="252" t="s">
        <v>174</v>
      </c>
      <c r="G755" s="250"/>
      <c r="H755" s="253">
        <v>166.79024999999999</v>
      </c>
      <c r="I755" s="254"/>
      <c r="J755" s="250"/>
      <c r="K755" s="250"/>
      <c r="L755" s="255"/>
      <c r="M755" s="256"/>
      <c r="N755" s="257"/>
      <c r="O755" s="257"/>
      <c r="P755" s="257"/>
      <c r="Q755" s="257"/>
      <c r="R755" s="257"/>
      <c r="S755" s="257"/>
      <c r="T755" s="258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9" t="s">
        <v>170</v>
      </c>
      <c r="AU755" s="259" t="s">
        <v>157</v>
      </c>
      <c r="AV755" s="14" t="s">
        <v>166</v>
      </c>
      <c r="AW755" s="14" t="s">
        <v>35</v>
      </c>
      <c r="AX755" s="14" t="s">
        <v>85</v>
      </c>
      <c r="AY755" s="259" t="s">
        <v>156</v>
      </c>
    </row>
    <row r="756" s="2" customFormat="1" ht="24.15" customHeight="1">
      <c r="A756" s="40"/>
      <c r="B756" s="41"/>
      <c r="C756" s="220" t="s">
        <v>793</v>
      </c>
      <c r="D756" s="220" t="s">
        <v>161</v>
      </c>
      <c r="E756" s="221" t="s">
        <v>794</v>
      </c>
      <c r="F756" s="222" t="s">
        <v>795</v>
      </c>
      <c r="G756" s="223" t="s">
        <v>185</v>
      </c>
      <c r="H756" s="224">
        <v>48.344999999999999</v>
      </c>
      <c r="I756" s="225"/>
      <c r="J756" s="226">
        <f>ROUND(I756*H756,2)</f>
        <v>0</v>
      </c>
      <c r="K756" s="222" t="s">
        <v>165</v>
      </c>
      <c r="L756" s="46"/>
      <c r="M756" s="227" t="s">
        <v>1</v>
      </c>
      <c r="N756" s="228" t="s">
        <v>42</v>
      </c>
      <c r="O756" s="93"/>
      <c r="P756" s="229">
        <f>O756*H756</f>
        <v>0</v>
      </c>
      <c r="Q756" s="229">
        <v>0.00048000000000000001</v>
      </c>
      <c r="R756" s="229">
        <f>Q756*H756</f>
        <v>0.0232056</v>
      </c>
      <c r="S756" s="229">
        <v>0</v>
      </c>
      <c r="T756" s="230">
        <f>S756*H756</f>
        <v>0</v>
      </c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R756" s="231" t="s">
        <v>273</v>
      </c>
      <c r="AT756" s="231" t="s">
        <v>161</v>
      </c>
      <c r="AU756" s="231" t="s">
        <v>157</v>
      </c>
      <c r="AY756" s="19" t="s">
        <v>156</v>
      </c>
      <c r="BE756" s="232">
        <f>IF(N756="základní",J756,0)</f>
        <v>0</v>
      </c>
      <c r="BF756" s="232">
        <f>IF(N756="snížená",J756,0)</f>
        <v>0</v>
      </c>
      <c r="BG756" s="232">
        <f>IF(N756="zákl. přenesená",J756,0)</f>
        <v>0</v>
      </c>
      <c r="BH756" s="232">
        <f>IF(N756="sníž. přenesená",J756,0)</f>
        <v>0</v>
      </c>
      <c r="BI756" s="232">
        <f>IF(N756="nulová",J756,0)</f>
        <v>0</v>
      </c>
      <c r="BJ756" s="19" t="s">
        <v>85</v>
      </c>
      <c r="BK756" s="232">
        <f>ROUND(I756*H756,2)</f>
        <v>0</v>
      </c>
      <c r="BL756" s="19" t="s">
        <v>273</v>
      </c>
      <c r="BM756" s="231" t="s">
        <v>796</v>
      </c>
    </row>
    <row r="757" s="2" customFormat="1">
      <c r="A757" s="40"/>
      <c r="B757" s="41"/>
      <c r="C757" s="42"/>
      <c r="D757" s="233" t="s">
        <v>168</v>
      </c>
      <c r="E757" s="42"/>
      <c r="F757" s="234" t="s">
        <v>797</v>
      </c>
      <c r="G757" s="42"/>
      <c r="H757" s="42"/>
      <c r="I757" s="235"/>
      <c r="J757" s="42"/>
      <c r="K757" s="42"/>
      <c r="L757" s="46"/>
      <c r="M757" s="236"/>
      <c r="N757" s="237"/>
      <c r="O757" s="93"/>
      <c r="P757" s="93"/>
      <c r="Q757" s="93"/>
      <c r="R757" s="93"/>
      <c r="S757" s="93"/>
      <c r="T757" s="94"/>
      <c r="U757" s="40"/>
      <c r="V757" s="40"/>
      <c r="W757" s="40"/>
      <c r="X757" s="40"/>
      <c r="Y757" s="40"/>
      <c r="Z757" s="40"/>
      <c r="AA757" s="40"/>
      <c r="AB757" s="40"/>
      <c r="AC757" s="40"/>
      <c r="AD757" s="40"/>
      <c r="AE757" s="40"/>
      <c r="AT757" s="19" t="s">
        <v>168</v>
      </c>
      <c r="AU757" s="19" t="s">
        <v>157</v>
      </c>
    </row>
    <row r="758" s="15" customFormat="1">
      <c r="A758" s="15"/>
      <c r="B758" s="260"/>
      <c r="C758" s="261"/>
      <c r="D758" s="233" t="s">
        <v>170</v>
      </c>
      <c r="E758" s="262" t="s">
        <v>1</v>
      </c>
      <c r="F758" s="263" t="s">
        <v>788</v>
      </c>
      <c r="G758" s="261"/>
      <c r="H758" s="262" t="s">
        <v>1</v>
      </c>
      <c r="I758" s="264"/>
      <c r="J758" s="261"/>
      <c r="K758" s="261"/>
      <c r="L758" s="265"/>
      <c r="M758" s="266"/>
      <c r="N758" s="267"/>
      <c r="O758" s="267"/>
      <c r="P758" s="267"/>
      <c r="Q758" s="267"/>
      <c r="R758" s="267"/>
      <c r="S758" s="267"/>
      <c r="T758" s="268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T758" s="269" t="s">
        <v>170</v>
      </c>
      <c r="AU758" s="269" t="s">
        <v>157</v>
      </c>
      <c r="AV758" s="15" t="s">
        <v>85</v>
      </c>
      <c r="AW758" s="15" t="s">
        <v>35</v>
      </c>
      <c r="AX758" s="15" t="s">
        <v>77</v>
      </c>
      <c r="AY758" s="269" t="s">
        <v>156</v>
      </c>
    </row>
    <row r="759" s="13" customFormat="1">
      <c r="A759" s="13"/>
      <c r="B759" s="238"/>
      <c r="C759" s="239"/>
      <c r="D759" s="233" t="s">
        <v>170</v>
      </c>
      <c r="E759" s="240" t="s">
        <v>1</v>
      </c>
      <c r="F759" s="241" t="s">
        <v>780</v>
      </c>
      <c r="G759" s="239"/>
      <c r="H759" s="242">
        <v>11.789999999999999</v>
      </c>
      <c r="I759" s="243"/>
      <c r="J759" s="239"/>
      <c r="K759" s="239"/>
      <c r="L759" s="244"/>
      <c r="M759" s="245"/>
      <c r="N759" s="246"/>
      <c r="O759" s="246"/>
      <c r="P759" s="246"/>
      <c r="Q759" s="246"/>
      <c r="R759" s="246"/>
      <c r="S759" s="246"/>
      <c r="T759" s="247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8" t="s">
        <v>170</v>
      </c>
      <c r="AU759" s="248" t="s">
        <v>157</v>
      </c>
      <c r="AV759" s="13" t="s">
        <v>87</v>
      </c>
      <c r="AW759" s="13" t="s">
        <v>35</v>
      </c>
      <c r="AX759" s="13" t="s">
        <v>77</v>
      </c>
      <c r="AY759" s="248" t="s">
        <v>156</v>
      </c>
    </row>
    <row r="760" s="13" customFormat="1">
      <c r="A760" s="13"/>
      <c r="B760" s="238"/>
      <c r="C760" s="239"/>
      <c r="D760" s="233" t="s">
        <v>170</v>
      </c>
      <c r="E760" s="240" t="s">
        <v>1</v>
      </c>
      <c r="F760" s="241" t="s">
        <v>781</v>
      </c>
      <c r="G760" s="239"/>
      <c r="H760" s="242">
        <v>11.789999999999999</v>
      </c>
      <c r="I760" s="243"/>
      <c r="J760" s="239"/>
      <c r="K760" s="239"/>
      <c r="L760" s="244"/>
      <c r="M760" s="245"/>
      <c r="N760" s="246"/>
      <c r="O760" s="246"/>
      <c r="P760" s="246"/>
      <c r="Q760" s="246"/>
      <c r="R760" s="246"/>
      <c r="S760" s="246"/>
      <c r="T760" s="247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48" t="s">
        <v>170</v>
      </c>
      <c r="AU760" s="248" t="s">
        <v>157</v>
      </c>
      <c r="AV760" s="13" t="s">
        <v>87</v>
      </c>
      <c r="AW760" s="13" t="s">
        <v>35</v>
      </c>
      <c r="AX760" s="13" t="s">
        <v>77</v>
      </c>
      <c r="AY760" s="248" t="s">
        <v>156</v>
      </c>
    </row>
    <row r="761" s="13" customFormat="1">
      <c r="A761" s="13"/>
      <c r="B761" s="238"/>
      <c r="C761" s="239"/>
      <c r="D761" s="233" t="s">
        <v>170</v>
      </c>
      <c r="E761" s="240" t="s">
        <v>1</v>
      </c>
      <c r="F761" s="241" t="s">
        <v>782</v>
      </c>
      <c r="G761" s="239"/>
      <c r="H761" s="242">
        <v>11.789999999999999</v>
      </c>
      <c r="I761" s="243"/>
      <c r="J761" s="239"/>
      <c r="K761" s="239"/>
      <c r="L761" s="244"/>
      <c r="M761" s="245"/>
      <c r="N761" s="246"/>
      <c r="O761" s="246"/>
      <c r="P761" s="246"/>
      <c r="Q761" s="246"/>
      <c r="R761" s="246"/>
      <c r="S761" s="246"/>
      <c r="T761" s="247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8" t="s">
        <v>170</v>
      </c>
      <c r="AU761" s="248" t="s">
        <v>157</v>
      </c>
      <c r="AV761" s="13" t="s">
        <v>87</v>
      </c>
      <c r="AW761" s="13" t="s">
        <v>35</v>
      </c>
      <c r="AX761" s="13" t="s">
        <v>77</v>
      </c>
      <c r="AY761" s="248" t="s">
        <v>156</v>
      </c>
    </row>
    <row r="762" s="16" customFormat="1">
      <c r="A762" s="16"/>
      <c r="B762" s="280"/>
      <c r="C762" s="281"/>
      <c r="D762" s="233" t="s">
        <v>170</v>
      </c>
      <c r="E762" s="282" t="s">
        <v>1</v>
      </c>
      <c r="F762" s="283" t="s">
        <v>522</v>
      </c>
      <c r="G762" s="281"/>
      <c r="H762" s="284">
        <v>35.369999999999997</v>
      </c>
      <c r="I762" s="285"/>
      <c r="J762" s="281"/>
      <c r="K762" s="281"/>
      <c r="L762" s="286"/>
      <c r="M762" s="287"/>
      <c r="N762" s="288"/>
      <c r="O762" s="288"/>
      <c r="P762" s="288"/>
      <c r="Q762" s="288"/>
      <c r="R762" s="288"/>
      <c r="S762" s="288"/>
      <c r="T762" s="289"/>
      <c r="U762" s="16"/>
      <c r="V762" s="16"/>
      <c r="W762" s="16"/>
      <c r="X762" s="16"/>
      <c r="Y762" s="16"/>
      <c r="Z762" s="16"/>
      <c r="AA762" s="16"/>
      <c r="AB762" s="16"/>
      <c r="AC762" s="16"/>
      <c r="AD762" s="16"/>
      <c r="AE762" s="16"/>
      <c r="AT762" s="290" t="s">
        <v>170</v>
      </c>
      <c r="AU762" s="290" t="s">
        <v>157</v>
      </c>
      <c r="AV762" s="16" t="s">
        <v>157</v>
      </c>
      <c r="AW762" s="16" t="s">
        <v>35</v>
      </c>
      <c r="AX762" s="16" t="s">
        <v>77</v>
      </c>
      <c r="AY762" s="290" t="s">
        <v>156</v>
      </c>
    </row>
    <row r="763" s="15" customFormat="1">
      <c r="A763" s="15"/>
      <c r="B763" s="260"/>
      <c r="C763" s="261"/>
      <c r="D763" s="233" t="s">
        <v>170</v>
      </c>
      <c r="E763" s="262" t="s">
        <v>1</v>
      </c>
      <c r="F763" s="263" t="s">
        <v>789</v>
      </c>
      <c r="G763" s="261"/>
      <c r="H763" s="262" t="s">
        <v>1</v>
      </c>
      <c r="I763" s="264"/>
      <c r="J763" s="261"/>
      <c r="K763" s="261"/>
      <c r="L763" s="265"/>
      <c r="M763" s="266"/>
      <c r="N763" s="267"/>
      <c r="O763" s="267"/>
      <c r="P763" s="267"/>
      <c r="Q763" s="267"/>
      <c r="R763" s="267"/>
      <c r="S763" s="267"/>
      <c r="T763" s="268"/>
      <c r="U763" s="15"/>
      <c r="V763" s="15"/>
      <c r="W763" s="15"/>
      <c r="X763" s="15"/>
      <c r="Y763" s="15"/>
      <c r="Z763" s="15"/>
      <c r="AA763" s="15"/>
      <c r="AB763" s="15"/>
      <c r="AC763" s="15"/>
      <c r="AD763" s="15"/>
      <c r="AE763" s="15"/>
      <c r="AT763" s="269" t="s">
        <v>170</v>
      </c>
      <c r="AU763" s="269" t="s">
        <v>157</v>
      </c>
      <c r="AV763" s="15" t="s">
        <v>85</v>
      </c>
      <c r="AW763" s="15" t="s">
        <v>35</v>
      </c>
      <c r="AX763" s="15" t="s">
        <v>77</v>
      </c>
      <c r="AY763" s="269" t="s">
        <v>156</v>
      </c>
    </row>
    <row r="764" s="13" customFormat="1">
      <c r="A764" s="13"/>
      <c r="B764" s="238"/>
      <c r="C764" s="239"/>
      <c r="D764" s="233" t="s">
        <v>170</v>
      </c>
      <c r="E764" s="240" t="s">
        <v>1</v>
      </c>
      <c r="F764" s="241" t="s">
        <v>798</v>
      </c>
      <c r="G764" s="239"/>
      <c r="H764" s="242">
        <v>4.3250000000000002</v>
      </c>
      <c r="I764" s="243"/>
      <c r="J764" s="239"/>
      <c r="K764" s="239"/>
      <c r="L764" s="244"/>
      <c r="M764" s="245"/>
      <c r="N764" s="246"/>
      <c r="O764" s="246"/>
      <c r="P764" s="246"/>
      <c r="Q764" s="246"/>
      <c r="R764" s="246"/>
      <c r="S764" s="246"/>
      <c r="T764" s="247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48" t="s">
        <v>170</v>
      </c>
      <c r="AU764" s="248" t="s">
        <v>157</v>
      </c>
      <c r="AV764" s="13" t="s">
        <v>87</v>
      </c>
      <c r="AW764" s="13" t="s">
        <v>35</v>
      </c>
      <c r="AX764" s="13" t="s">
        <v>77</v>
      </c>
      <c r="AY764" s="248" t="s">
        <v>156</v>
      </c>
    </row>
    <row r="765" s="13" customFormat="1">
      <c r="A765" s="13"/>
      <c r="B765" s="238"/>
      <c r="C765" s="239"/>
      <c r="D765" s="233" t="s">
        <v>170</v>
      </c>
      <c r="E765" s="240" t="s">
        <v>1</v>
      </c>
      <c r="F765" s="241" t="s">
        <v>799</v>
      </c>
      <c r="G765" s="239"/>
      <c r="H765" s="242">
        <v>4.3250000000000002</v>
      </c>
      <c r="I765" s="243"/>
      <c r="J765" s="239"/>
      <c r="K765" s="239"/>
      <c r="L765" s="244"/>
      <c r="M765" s="245"/>
      <c r="N765" s="246"/>
      <c r="O765" s="246"/>
      <c r="P765" s="246"/>
      <c r="Q765" s="246"/>
      <c r="R765" s="246"/>
      <c r="S765" s="246"/>
      <c r="T765" s="247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8" t="s">
        <v>170</v>
      </c>
      <c r="AU765" s="248" t="s">
        <v>157</v>
      </c>
      <c r="AV765" s="13" t="s">
        <v>87</v>
      </c>
      <c r="AW765" s="13" t="s">
        <v>35</v>
      </c>
      <c r="AX765" s="13" t="s">
        <v>77</v>
      </c>
      <c r="AY765" s="248" t="s">
        <v>156</v>
      </c>
    </row>
    <row r="766" s="13" customFormat="1">
      <c r="A766" s="13"/>
      <c r="B766" s="238"/>
      <c r="C766" s="239"/>
      <c r="D766" s="233" t="s">
        <v>170</v>
      </c>
      <c r="E766" s="240" t="s">
        <v>1</v>
      </c>
      <c r="F766" s="241" t="s">
        <v>800</v>
      </c>
      <c r="G766" s="239"/>
      <c r="H766" s="242">
        <v>4.3250000000000002</v>
      </c>
      <c r="I766" s="243"/>
      <c r="J766" s="239"/>
      <c r="K766" s="239"/>
      <c r="L766" s="244"/>
      <c r="M766" s="245"/>
      <c r="N766" s="246"/>
      <c r="O766" s="246"/>
      <c r="P766" s="246"/>
      <c r="Q766" s="246"/>
      <c r="R766" s="246"/>
      <c r="S766" s="246"/>
      <c r="T766" s="247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48" t="s">
        <v>170</v>
      </c>
      <c r="AU766" s="248" t="s">
        <v>157</v>
      </c>
      <c r="AV766" s="13" t="s">
        <v>87</v>
      </c>
      <c r="AW766" s="13" t="s">
        <v>35</v>
      </c>
      <c r="AX766" s="13" t="s">
        <v>77</v>
      </c>
      <c r="AY766" s="248" t="s">
        <v>156</v>
      </c>
    </row>
    <row r="767" s="16" customFormat="1">
      <c r="A767" s="16"/>
      <c r="B767" s="280"/>
      <c r="C767" s="281"/>
      <c r="D767" s="233" t="s">
        <v>170</v>
      </c>
      <c r="E767" s="282" t="s">
        <v>1</v>
      </c>
      <c r="F767" s="283" t="s">
        <v>522</v>
      </c>
      <c r="G767" s="281"/>
      <c r="H767" s="284">
        <v>12.975</v>
      </c>
      <c r="I767" s="285"/>
      <c r="J767" s="281"/>
      <c r="K767" s="281"/>
      <c r="L767" s="286"/>
      <c r="M767" s="287"/>
      <c r="N767" s="288"/>
      <c r="O767" s="288"/>
      <c r="P767" s="288"/>
      <c r="Q767" s="288"/>
      <c r="R767" s="288"/>
      <c r="S767" s="288"/>
      <c r="T767" s="289"/>
      <c r="U767" s="16"/>
      <c r="V767" s="16"/>
      <c r="W767" s="16"/>
      <c r="X767" s="16"/>
      <c r="Y767" s="16"/>
      <c r="Z767" s="16"/>
      <c r="AA767" s="16"/>
      <c r="AB767" s="16"/>
      <c r="AC767" s="16"/>
      <c r="AD767" s="16"/>
      <c r="AE767" s="16"/>
      <c r="AT767" s="290" t="s">
        <v>170</v>
      </c>
      <c r="AU767" s="290" t="s">
        <v>157</v>
      </c>
      <c r="AV767" s="16" t="s">
        <v>157</v>
      </c>
      <c r="AW767" s="16" t="s">
        <v>35</v>
      </c>
      <c r="AX767" s="16" t="s">
        <v>77</v>
      </c>
      <c r="AY767" s="290" t="s">
        <v>156</v>
      </c>
    </row>
    <row r="768" s="14" customFormat="1">
      <c r="A768" s="14"/>
      <c r="B768" s="249"/>
      <c r="C768" s="250"/>
      <c r="D768" s="233" t="s">
        <v>170</v>
      </c>
      <c r="E768" s="251" t="s">
        <v>1</v>
      </c>
      <c r="F768" s="252" t="s">
        <v>174</v>
      </c>
      <c r="G768" s="250"/>
      <c r="H768" s="253">
        <v>48.344999999999999</v>
      </c>
      <c r="I768" s="254"/>
      <c r="J768" s="250"/>
      <c r="K768" s="250"/>
      <c r="L768" s="255"/>
      <c r="M768" s="256"/>
      <c r="N768" s="257"/>
      <c r="O768" s="257"/>
      <c r="P768" s="257"/>
      <c r="Q768" s="257"/>
      <c r="R768" s="257"/>
      <c r="S768" s="257"/>
      <c r="T768" s="258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9" t="s">
        <v>170</v>
      </c>
      <c r="AU768" s="259" t="s">
        <v>157</v>
      </c>
      <c r="AV768" s="14" t="s">
        <v>166</v>
      </c>
      <c r="AW768" s="14" t="s">
        <v>35</v>
      </c>
      <c r="AX768" s="14" t="s">
        <v>85</v>
      </c>
      <c r="AY768" s="259" t="s">
        <v>156</v>
      </c>
    </row>
    <row r="769" s="2" customFormat="1" ht="21.75" customHeight="1">
      <c r="A769" s="40"/>
      <c r="B769" s="41"/>
      <c r="C769" s="220" t="s">
        <v>801</v>
      </c>
      <c r="D769" s="220" t="s">
        <v>161</v>
      </c>
      <c r="E769" s="221" t="s">
        <v>802</v>
      </c>
      <c r="F769" s="222" t="s">
        <v>803</v>
      </c>
      <c r="G769" s="223" t="s">
        <v>185</v>
      </c>
      <c r="H769" s="224">
        <v>18</v>
      </c>
      <c r="I769" s="225"/>
      <c r="J769" s="226">
        <f>ROUND(I769*H769,2)</f>
        <v>0</v>
      </c>
      <c r="K769" s="222" t="s">
        <v>165</v>
      </c>
      <c r="L769" s="46"/>
      <c r="M769" s="227" t="s">
        <v>1</v>
      </c>
      <c r="N769" s="228" t="s">
        <v>42</v>
      </c>
      <c r="O769" s="93"/>
      <c r="P769" s="229">
        <f>O769*H769</f>
        <v>0</v>
      </c>
      <c r="Q769" s="229">
        <v>0.0051900000000000002</v>
      </c>
      <c r="R769" s="229">
        <f>Q769*H769</f>
        <v>0.093420000000000003</v>
      </c>
      <c r="S769" s="229">
        <v>0</v>
      </c>
      <c r="T769" s="230">
        <f>S769*H769</f>
        <v>0</v>
      </c>
      <c r="U769" s="40"/>
      <c r="V769" s="40"/>
      <c r="W769" s="40"/>
      <c r="X769" s="40"/>
      <c r="Y769" s="40"/>
      <c r="Z769" s="40"/>
      <c r="AA769" s="40"/>
      <c r="AB769" s="40"/>
      <c r="AC769" s="40"/>
      <c r="AD769" s="40"/>
      <c r="AE769" s="40"/>
      <c r="AR769" s="231" t="s">
        <v>273</v>
      </c>
      <c r="AT769" s="231" t="s">
        <v>161</v>
      </c>
      <c r="AU769" s="231" t="s">
        <v>157</v>
      </c>
      <c r="AY769" s="19" t="s">
        <v>156</v>
      </c>
      <c r="BE769" s="232">
        <f>IF(N769="základní",J769,0)</f>
        <v>0</v>
      </c>
      <c r="BF769" s="232">
        <f>IF(N769="snížená",J769,0)</f>
        <v>0</v>
      </c>
      <c r="BG769" s="232">
        <f>IF(N769="zákl. přenesená",J769,0)</f>
        <v>0</v>
      </c>
      <c r="BH769" s="232">
        <f>IF(N769="sníž. přenesená",J769,0)</f>
        <v>0</v>
      </c>
      <c r="BI769" s="232">
        <f>IF(N769="nulová",J769,0)</f>
        <v>0</v>
      </c>
      <c r="BJ769" s="19" t="s">
        <v>85</v>
      </c>
      <c r="BK769" s="232">
        <f>ROUND(I769*H769,2)</f>
        <v>0</v>
      </c>
      <c r="BL769" s="19" t="s">
        <v>273</v>
      </c>
      <c r="BM769" s="231" t="s">
        <v>804</v>
      </c>
    </row>
    <row r="770" s="2" customFormat="1">
      <c r="A770" s="40"/>
      <c r="B770" s="41"/>
      <c r="C770" s="42"/>
      <c r="D770" s="233" t="s">
        <v>168</v>
      </c>
      <c r="E770" s="42"/>
      <c r="F770" s="234" t="s">
        <v>805</v>
      </c>
      <c r="G770" s="42"/>
      <c r="H770" s="42"/>
      <c r="I770" s="235"/>
      <c r="J770" s="42"/>
      <c r="K770" s="42"/>
      <c r="L770" s="46"/>
      <c r="M770" s="236"/>
      <c r="N770" s="237"/>
      <c r="O770" s="93"/>
      <c r="P770" s="93"/>
      <c r="Q770" s="93"/>
      <c r="R770" s="93"/>
      <c r="S770" s="93"/>
      <c r="T770" s="94"/>
      <c r="U770" s="40"/>
      <c r="V770" s="40"/>
      <c r="W770" s="40"/>
      <c r="X770" s="40"/>
      <c r="Y770" s="40"/>
      <c r="Z770" s="40"/>
      <c r="AA770" s="40"/>
      <c r="AB770" s="40"/>
      <c r="AC770" s="40"/>
      <c r="AD770" s="40"/>
      <c r="AE770" s="40"/>
      <c r="AT770" s="19" t="s">
        <v>168</v>
      </c>
      <c r="AU770" s="19" t="s">
        <v>157</v>
      </c>
    </row>
    <row r="771" s="15" customFormat="1">
      <c r="A771" s="15"/>
      <c r="B771" s="260"/>
      <c r="C771" s="261"/>
      <c r="D771" s="233" t="s">
        <v>170</v>
      </c>
      <c r="E771" s="262" t="s">
        <v>1</v>
      </c>
      <c r="F771" s="263" t="s">
        <v>806</v>
      </c>
      <c r="G771" s="261"/>
      <c r="H771" s="262" t="s">
        <v>1</v>
      </c>
      <c r="I771" s="264"/>
      <c r="J771" s="261"/>
      <c r="K771" s="261"/>
      <c r="L771" s="265"/>
      <c r="M771" s="266"/>
      <c r="N771" s="267"/>
      <c r="O771" s="267"/>
      <c r="P771" s="267"/>
      <c r="Q771" s="267"/>
      <c r="R771" s="267"/>
      <c r="S771" s="267"/>
      <c r="T771" s="268"/>
      <c r="U771" s="15"/>
      <c r="V771" s="15"/>
      <c r="W771" s="15"/>
      <c r="X771" s="15"/>
      <c r="Y771" s="15"/>
      <c r="Z771" s="15"/>
      <c r="AA771" s="15"/>
      <c r="AB771" s="15"/>
      <c r="AC771" s="15"/>
      <c r="AD771" s="15"/>
      <c r="AE771" s="15"/>
      <c r="AT771" s="269" t="s">
        <v>170</v>
      </c>
      <c r="AU771" s="269" t="s">
        <v>157</v>
      </c>
      <c r="AV771" s="15" t="s">
        <v>85</v>
      </c>
      <c r="AW771" s="15" t="s">
        <v>35</v>
      </c>
      <c r="AX771" s="15" t="s">
        <v>77</v>
      </c>
      <c r="AY771" s="269" t="s">
        <v>156</v>
      </c>
    </row>
    <row r="772" s="13" customFormat="1">
      <c r="A772" s="13"/>
      <c r="B772" s="238"/>
      <c r="C772" s="239"/>
      <c r="D772" s="233" t="s">
        <v>170</v>
      </c>
      <c r="E772" s="240" t="s">
        <v>1</v>
      </c>
      <c r="F772" s="241" t="s">
        <v>424</v>
      </c>
      <c r="G772" s="239"/>
      <c r="H772" s="242">
        <v>6</v>
      </c>
      <c r="I772" s="243"/>
      <c r="J772" s="239"/>
      <c r="K772" s="239"/>
      <c r="L772" s="244"/>
      <c r="M772" s="245"/>
      <c r="N772" s="246"/>
      <c r="O772" s="246"/>
      <c r="P772" s="246"/>
      <c r="Q772" s="246"/>
      <c r="R772" s="246"/>
      <c r="S772" s="246"/>
      <c r="T772" s="247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48" t="s">
        <v>170</v>
      </c>
      <c r="AU772" s="248" t="s">
        <v>157</v>
      </c>
      <c r="AV772" s="13" t="s">
        <v>87</v>
      </c>
      <c r="AW772" s="13" t="s">
        <v>35</v>
      </c>
      <c r="AX772" s="13" t="s">
        <v>77</v>
      </c>
      <c r="AY772" s="248" t="s">
        <v>156</v>
      </c>
    </row>
    <row r="773" s="13" customFormat="1">
      <c r="A773" s="13"/>
      <c r="B773" s="238"/>
      <c r="C773" s="239"/>
      <c r="D773" s="233" t="s">
        <v>170</v>
      </c>
      <c r="E773" s="240" t="s">
        <v>1</v>
      </c>
      <c r="F773" s="241" t="s">
        <v>807</v>
      </c>
      <c r="G773" s="239"/>
      <c r="H773" s="242">
        <v>6</v>
      </c>
      <c r="I773" s="243"/>
      <c r="J773" s="239"/>
      <c r="K773" s="239"/>
      <c r="L773" s="244"/>
      <c r="M773" s="245"/>
      <c r="N773" s="246"/>
      <c r="O773" s="246"/>
      <c r="P773" s="246"/>
      <c r="Q773" s="246"/>
      <c r="R773" s="246"/>
      <c r="S773" s="246"/>
      <c r="T773" s="247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8" t="s">
        <v>170</v>
      </c>
      <c r="AU773" s="248" t="s">
        <v>157</v>
      </c>
      <c r="AV773" s="13" t="s">
        <v>87</v>
      </c>
      <c r="AW773" s="13" t="s">
        <v>35</v>
      </c>
      <c r="AX773" s="13" t="s">
        <v>77</v>
      </c>
      <c r="AY773" s="248" t="s">
        <v>156</v>
      </c>
    </row>
    <row r="774" s="13" customFormat="1">
      <c r="A774" s="13"/>
      <c r="B774" s="238"/>
      <c r="C774" s="239"/>
      <c r="D774" s="233" t="s">
        <v>170</v>
      </c>
      <c r="E774" s="240" t="s">
        <v>1</v>
      </c>
      <c r="F774" s="241" t="s">
        <v>808</v>
      </c>
      <c r="G774" s="239"/>
      <c r="H774" s="242">
        <v>6</v>
      </c>
      <c r="I774" s="243"/>
      <c r="J774" s="239"/>
      <c r="K774" s="239"/>
      <c r="L774" s="244"/>
      <c r="M774" s="245"/>
      <c r="N774" s="246"/>
      <c r="O774" s="246"/>
      <c r="P774" s="246"/>
      <c r="Q774" s="246"/>
      <c r="R774" s="246"/>
      <c r="S774" s="246"/>
      <c r="T774" s="247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48" t="s">
        <v>170</v>
      </c>
      <c r="AU774" s="248" t="s">
        <v>157</v>
      </c>
      <c r="AV774" s="13" t="s">
        <v>87</v>
      </c>
      <c r="AW774" s="13" t="s">
        <v>35</v>
      </c>
      <c r="AX774" s="13" t="s">
        <v>77</v>
      </c>
      <c r="AY774" s="248" t="s">
        <v>156</v>
      </c>
    </row>
    <row r="775" s="14" customFormat="1">
      <c r="A775" s="14"/>
      <c r="B775" s="249"/>
      <c r="C775" s="250"/>
      <c r="D775" s="233" t="s">
        <v>170</v>
      </c>
      <c r="E775" s="251" t="s">
        <v>1</v>
      </c>
      <c r="F775" s="252" t="s">
        <v>174</v>
      </c>
      <c r="G775" s="250"/>
      <c r="H775" s="253">
        <v>18</v>
      </c>
      <c r="I775" s="254"/>
      <c r="J775" s="250"/>
      <c r="K775" s="250"/>
      <c r="L775" s="255"/>
      <c r="M775" s="256"/>
      <c r="N775" s="257"/>
      <c r="O775" s="257"/>
      <c r="P775" s="257"/>
      <c r="Q775" s="257"/>
      <c r="R775" s="257"/>
      <c r="S775" s="257"/>
      <c r="T775" s="258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9" t="s">
        <v>170</v>
      </c>
      <c r="AU775" s="259" t="s">
        <v>157</v>
      </c>
      <c r="AV775" s="14" t="s">
        <v>166</v>
      </c>
      <c r="AW775" s="14" t="s">
        <v>35</v>
      </c>
      <c r="AX775" s="14" t="s">
        <v>85</v>
      </c>
      <c r="AY775" s="259" t="s">
        <v>156</v>
      </c>
    </row>
    <row r="776" s="2" customFormat="1" ht="33" customHeight="1">
      <c r="A776" s="40"/>
      <c r="B776" s="41"/>
      <c r="C776" s="220" t="s">
        <v>491</v>
      </c>
      <c r="D776" s="220" t="s">
        <v>161</v>
      </c>
      <c r="E776" s="221" t="s">
        <v>809</v>
      </c>
      <c r="F776" s="222" t="s">
        <v>810</v>
      </c>
      <c r="G776" s="223" t="s">
        <v>177</v>
      </c>
      <c r="H776" s="224">
        <v>122.027</v>
      </c>
      <c r="I776" s="225"/>
      <c r="J776" s="226">
        <f>ROUND(I776*H776,2)</f>
        <v>0</v>
      </c>
      <c r="K776" s="222" t="s">
        <v>165</v>
      </c>
      <c r="L776" s="46"/>
      <c r="M776" s="227" t="s">
        <v>1</v>
      </c>
      <c r="N776" s="228" t="s">
        <v>42</v>
      </c>
      <c r="O776" s="93"/>
      <c r="P776" s="229">
        <f>O776*H776</f>
        <v>0</v>
      </c>
      <c r="Q776" s="229">
        <v>0.00069999999999999999</v>
      </c>
      <c r="R776" s="229">
        <f>Q776*H776</f>
        <v>0.085418900000000006</v>
      </c>
      <c r="S776" s="229">
        <v>0</v>
      </c>
      <c r="T776" s="230">
        <f>S776*H776</f>
        <v>0</v>
      </c>
      <c r="U776" s="40"/>
      <c r="V776" s="40"/>
      <c r="W776" s="40"/>
      <c r="X776" s="40"/>
      <c r="Y776" s="40"/>
      <c r="Z776" s="40"/>
      <c r="AA776" s="40"/>
      <c r="AB776" s="40"/>
      <c r="AC776" s="40"/>
      <c r="AD776" s="40"/>
      <c r="AE776" s="40"/>
      <c r="AR776" s="231" t="s">
        <v>273</v>
      </c>
      <c r="AT776" s="231" t="s">
        <v>161</v>
      </c>
      <c r="AU776" s="231" t="s">
        <v>157</v>
      </c>
      <c r="AY776" s="19" t="s">
        <v>156</v>
      </c>
      <c r="BE776" s="232">
        <f>IF(N776="základní",J776,0)</f>
        <v>0</v>
      </c>
      <c r="BF776" s="232">
        <f>IF(N776="snížená",J776,0)</f>
        <v>0</v>
      </c>
      <c r="BG776" s="232">
        <f>IF(N776="zákl. přenesená",J776,0)</f>
        <v>0</v>
      </c>
      <c r="BH776" s="232">
        <f>IF(N776="sníž. přenesená",J776,0)</f>
        <v>0</v>
      </c>
      <c r="BI776" s="232">
        <f>IF(N776="nulová",J776,0)</f>
        <v>0</v>
      </c>
      <c r="BJ776" s="19" t="s">
        <v>85</v>
      </c>
      <c r="BK776" s="232">
        <f>ROUND(I776*H776,2)</f>
        <v>0</v>
      </c>
      <c r="BL776" s="19" t="s">
        <v>273</v>
      </c>
      <c r="BM776" s="231" t="s">
        <v>811</v>
      </c>
    </row>
    <row r="777" s="2" customFormat="1">
      <c r="A777" s="40"/>
      <c r="B777" s="41"/>
      <c r="C777" s="42"/>
      <c r="D777" s="233" t="s">
        <v>168</v>
      </c>
      <c r="E777" s="42"/>
      <c r="F777" s="234" t="s">
        <v>812</v>
      </c>
      <c r="G777" s="42"/>
      <c r="H777" s="42"/>
      <c r="I777" s="235"/>
      <c r="J777" s="42"/>
      <c r="K777" s="42"/>
      <c r="L777" s="46"/>
      <c r="M777" s="236"/>
      <c r="N777" s="237"/>
      <c r="O777" s="93"/>
      <c r="P777" s="93"/>
      <c r="Q777" s="93"/>
      <c r="R777" s="93"/>
      <c r="S777" s="93"/>
      <c r="T777" s="94"/>
      <c r="U777" s="40"/>
      <c r="V777" s="40"/>
      <c r="W777" s="40"/>
      <c r="X777" s="40"/>
      <c r="Y777" s="40"/>
      <c r="Z777" s="40"/>
      <c r="AA777" s="40"/>
      <c r="AB777" s="40"/>
      <c r="AC777" s="40"/>
      <c r="AD777" s="40"/>
      <c r="AE777" s="40"/>
      <c r="AT777" s="19" t="s">
        <v>168</v>
      </c>
      <c r="AU777" s="19" t="s">
        <v>157</v>
      </c>
    </row>
    <row r="778" s="15" customFormat="1">
      <c r="A778" s="15"/>
      <c r="B778" s="260"/>
      <c r="C778" s="261"/>
      <c r="D778" s="233" t="s">
        <v>170</v>
      </c>
      <c r="E778" s="262" t="s">
        <v>1</v>
      </c>
      <c r="F778" s="263" t="s">
        <v>788</v>
      </c>
      <c r="G778" s="261"/>
      <c r="H778" s="262" t="s">
        <v>1</v>
      </c>
      <c r="I778" s="264"/>
      <c r="J778" s="261"/>
      <c r="K778" s="261"/>
      <c r="L778" s="265"/>
      <c r="M778" s="266"/>
      <c r="N778" s="267"/>
      <c r="O778" s="267"/>
      <c r="P778" s="267"/>
      <c r="Q778" s="267"/>
      <c r="R778" s="267"/>
      <c r="S778" s="267"/>
      <c r="T778" s="268"/>
      <c r="U778" s="15"/>
      <c r="V778" s="15"/>
      <c r="W778" s="15"/>
      <c r="X778" s="15"/>
      <c r="Y778" s="15"/>
      <c r="Z778" s="15"/>
      <c r="AA778" s="15"/>
      <c r="AB778" s="15"/>
      <c r="AC778" s="15"/>
      <c r="AD778" s="15"/>
      <c r="AE778" s="15"/>
      <c r="AT778" s="269" t="s">
        <v>170</v>
      </c>
      <c r="AU778" s="269" t="s">
        <v>157</v>
      </c>
      <c r="AV778" s="15" t="s">
        <v>85</v>
      </c>
      <c r="AW778" s="15" t="s">
        <v>35</v>
      </c>
      <c r="AX778" s="15" t="s">
        <v>77</v>
      </c>
      <c r="AY778" s="269" t="s">
        <v>156</v>
      </c>
    </row>
    <row r="779" s="13" customFormat="1">
      <c r="A779" s="13"/>
      <c r="B779" s="238"/>
      <c r="C779" s="239"/>
      <c r="D779" s="233" t="s">
        <v>170</v>
      </c>
      <c r="E779" s="240" t="s">
        <v>1</v>
      </c>
      <c r="F779" s="241" t="s">
        <v>762</v>
      </c>
      <c r="G779" s="239"/>
      <c r="H779" s="242">
        <v>40.6755</v>
      </c>
      <c r="I779" s="243"/>
      <c r="J779" s="239"/>
      <c r="K779" s="239"/>
      <c r="L779" s="244"/>
      <c r="M779" s="245"/>
      <c r="N779" s="246"/>
      <c r="O779" s="246"/>
      <c r="P779" s="246"/>
      <c r="Q779" s="246"/>
      <c r="R779" s="246"/>
      <c r="S779" s="246"/>
      <c r="T779" s="247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48" t="s">
        <v>170</v>
      </c>
      <c r="AU779" s="248" t="s">
        <v>157</v>
      </c>
      <c r="AV779" s="13" t="s">
        <v>87</v>
      </c>
      <c r="AW779" s="13" t="s">
        <v>35</v>
      </c>
      <c r="AX779" s="13" t="s">
        <v>77</v>
      </c>
      <c r="AY779" s="248" t="s">
        <v>156</v>
      </c>
    </row>
    <row r="780" s="13" customFormat="1">
      <c r="A780" s="13"/>
      <c r="B780" s="238"/>
      <c r="C780" s="239"/>
      <c r="D780" s="233" t="s">
        <v>170</v>
      </c>
      <c r="E780" s="240" t="s">
        <v>1</v>
      </c>
      <c r="F780" s="241" t="s">
        <v>763</v>
      </c>
      <c r="G780" s="239"/>
      <c r="H780" s="242">
        <v>40.6755</v>
      </c>
      <c r="I780" s="243"/>
      <c r="J780" s="239"/>
      <c r="K780" s="239"/>
      <c r="L780" s="244"/>
      <c r="M780" s="245"/>
      <c r="N780" s="246"/>
      <c r="O780" s="246"/>
      <c r="P780" s="246"/>
      <c r="Q780" s="246"/>
      <c r="R780" s="246"/>
      <c r="S780" s="246"/>
      <c r="T780" s="247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48" t="s">
        <v>170</v>
      </c>
      <c r="AU780" s="248" t="s">
        <v>157</v>
      </c>
      <c r="AV780" s="13" t="s">
        <v>87</v>
      </c>
      <c r="AW780" s="13" t="s">
        <v>35</v>
      </c>
      <c r="AX780" s="13" t="s">
        <v>77</v>
      </c>
      <c r="AY780" s="248" t="s">
        <v>156</v>
      </c>
    </row>
    <row r="781" s="13" customFormat="1">
      <c r="A781" s="13"/>
      <c r="B781" s="238"/>
      <c r="C781" s="239"/>
      <c r="D781" s="233" t="s">
        <v>170</v>
      </c>
      <c r="E781" s="240" t="s">
        <v>1</v>
      </c>
      <c r="F781" s="241" t="s">
        <v>764</v>
      </c>
      <c r="G781" s="239"/>
      <c r="H781" s="242">
        <v>40.6755</v>
      </c>
      <c r="I781" s="243"/>
      <c r="J781" s="239"/>
      <c r="K781" s="239"/>
      <c r="L781" s="244"/>
      <c r="M781" s="245"/>
      <c r="N781" s="246"/>
      <c r="O781" s="246"/>
      <c r="P781" s="246"/>
      <c r="Q781" s="246"/>
      <c r="R781" s="246"/>
      <c r="S781" s="246"/>
      <c r="T781" s="247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48" t="s">
        <v>170</v>
      </c>
      <c r="AU781" s="248" t="s">
        <v>157</v>
      </c>
      <c r="AV781" s="13" t="s">
        <v>87</v>
      </c>
      <c r="AW781" s="13" t="s">
        <v>35</v>
      </c>
      <c r="AX781" s="13" t="s">
        <v>77</v>
      </c>
      <c r="AY781" s="248" t="s">
        <v>156</v>
      </c>
    </row>
    <row r="782" s="14" customFormat="1">
      <c r="A782" s="14"/>
      <c r="B782" s="249"/>
      <c r="C782" s="250"/>
      <c r="D782" s="233" t="s">
        <v>170</v>
      </c>
      <c r="E782" s="251" t="s">
        <v>1</v>
      </c>
      <c r="F782" s="252" t="s">
        <v>174</v>
      </c>
      <c r="G782" s="250"/>
      <c r="H782" s="253">
        <v>122.0265</v>
      </c>
      <c r="I782" s="254"/>
      <c r="J782" s="250"/>
      <c r="K782" s="250"/>
      <c r="L782" s="255"/>
      <c r="M782" s="256"/>
      <c r="N782" s="257"/>
      <c r="O782" s="257"/>
      <c r="P782" s="257"/>
      <c r="Q782" s="257"/>
      <c r="R782" s="257"/>
      <c r="S782" s="257"/>
      <c r="T782" s="258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9" t="s">
        <v>170</v>
      </c>
      <c r="AU782" s="259" t="s">
        <v>157</v>
      </c>
      <c r="AV782" s="14" t="s">
        <v>166</v>
      </c>
      <c r="AW782" s="14" t="s">
        <v>35</v>
      </c>
      <c r="AX782" s="14" t="s">
        <v>85</v>
      </c>
      <c r="AY782" s="259" t="s">
        <v>156</v>
      </c>
    </row>
    <row r="783" s="2" customFormat="1" ht="37.8" customHeight="1">
      <c r="A783" s="40"/>
      <c r="B783" s="41"/>
      <c r="C783" s="220" t="s">
        <v>526</v>
      </c>
      <c r="D783" s="220" t="s">
        <v>161</v>
      </c>
      <c r="E783" s="221" t="s">
        <v>813</v>
      </c>
      <c r="F783" s="222" t="s">
        <v>814</v>
      </c>
      <c r="G783" s="223" t="s">
        <v>177</v>
      </c>
      <c r="H783" s="224">
        <v>44.764000000000003</v>
      </c>
      <c r="I783" s="225"/>
      <c r="J783" s="226">
        <f>ROUND(I783*H783,2)</f>
        <v>0</v>
      </c>
      <c r="K783" s="222" t="s">
        <v>165</v>
      </c>
      <c r="L783" s="46"/>
      <c r="M783" s="227" t="s">
        <v>1</v>
      </c>
      <c r="N783" s="228" t="s">
        <v>42</v>
      </c>
      <c r="O783" s="93"/>
      <c r="P783" s="229">
        <f>O783*H783</f>
        <v>0</v>
      </c>
      <c r="Q783" s="229">
        <v>0.049959999999999997</v>
      </c>
      <c r="R783" s="229">
        <f>Q783*H783</f>
        <v>2.2364094400000001</v>
      </c>
      <c r="S783" s="229">
        <v>0</v>
      </c>
      <c r="T783" s="230">
        <f>S783*H783</f>
        <v>0</v>
      </c>
      <c r="U783" s="40"/>
      <c r="V783" s="40"/>
      <c r="W783" s="40"/>
      <c r="X783" s="40"/>
      <c r="Y783" s="40"/>
      <c r="Z783" s="40"/>
      <c r="AA783" s="40"/>
      <c r="AB783" s="40"/>
      <c r="AC783" s="40"/>
      <c r="AD783" s="40"/>
      <c r="AE783" s="40"/>
      <c r="AR783" s="231" t="s">
        <v>273</v>
      </c>
      <c r="AT783" s="231" t="s">
        <v>161</v>
      </c>
      <c r="AU783" s="231" t="s">
        <v>157</v>
      </c>
      <c r="AY783" s="19" t="s">
        <v>156</v>
      </c>
      <c r="BE783" s="232">
        <f>IF(N783="základní",J783,0)</f>
        <v>0</v>
      </c>
      <c r="BF783" s="232">
        <f>IF(N783="snížená",J783,0)</f>
        <v>0</v>
      </c>
      <c r="BG783" s="232">
        <f>IF(N783="zákl. přenesená",J783,0)</f>
        <v>0</v>
      </c>
      <c r="BH783" s="232">
        <f>IF(N783="sníž. přenesená",J783,0)</f>
        <v>0</v>
      </c>
      <c r="BI783" s="232">
        <f>IF(N783="nulová",J783,0)</f>
        <v>0</v>
      </c>
      <c r="BJ783" s="19" t="s">
        <v>85</v>
      </c>
      <c r="BK783" s="232">
        <f>ROUND(I783*H783,2)</f>
        <v>0</v>
      </c>
      <c r="BL783" s="19" t="s">
        <v>273</v>
      </c>
      <c r="BM783" s="231" t="s">
        <v>815</v>
      </c>
    </row>
    <row r="784" s="2" customFormat="1">
      <c r="A784" s="40"/>
      <c r="B784" s="41"/>
      <c r="C784" s="42"/>
      <c r="D784" s="233" t="s">
        <v>168</v>
      </c>
      <c r="E784" s="42"/>
      <c r="F784" s="234" t="s">
        <v>816</v>
      </c>
      <c r="G784" s="42"/>
      <c r="H784" s="42"/>
      <c r="I784" s="235"/>
      <c r="J784" s="42"/>
      <c r="K784" s="42"/>
      <c r="L784" s="46"/>
      <c r="M784" s="236"/>
      <c r="N784" s="237"/>
      <c r="O784" s="93"/>
      <c r="P784" s="93"/>
      <c r="Q784" s="93"/>
      <c r="R784" s="93"/>
      <c r="S784" s="93"/>
      <c r="T784" s="94"/>
      <c r="U784" s="40"/>
      <c r="V784" s="40"/>
      <c r="W784" s="40"/>
      <c r="X784" s="40"/>
      <c r="Y784" s="40"/>
      <c r="Z784" s="40"/>
      <c r="AA784" s="40"/>
      <c r="AB784" s="40"/>
      <c r="AC784" s="40"/>
      <c r="AD784" s="40"/>
      <c r="AE784" s="40"/>
      <c r="AT784" s="19" t="s">
        <v>168</v>
      </c>
      <c r="AU784" s="19" t="s">
        <v>157</v>
      </c>
    </row>
    <row r="785" s="13" customFormat="1">
      <c r="A785" s="13"/>
      <c r="B785" s="238"/>
      <c r="C785" s="239"/>
      <c r="D785" s="233" t="s">
        <v>170</v>
      </c>
      <c r="E785" s="240" t="s">
        <v>1</v>
      </c>
      <c r="F785" s="241" t="s">
        <v>790</v>
      </c>
      <c r="G785" s="239"/>
      <c r="H785" s="242">
        <v>14.921250000000001</v>
      </c>
      <c r="I785" s="243"/>
      <c r="J785" s="239"/>
      <c r="K785" s="239"/>
      <c r="L785" s="244"/>
      <c r="M785" s="245"/>
      <c r="N785" s="246"/>
      <c r="O785" s="246"/>
      <c r="P785" s="246"/>
      <c r="Q785" s="246"/>
      <c r="R785" s="246"/>
      <c r="S785" s="246"/>
      <c r="T785" s="247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48" t="s">
        <v>170</v>
      </c>
      <c r="AU785" s="248" t="s">
        <v>157</v>
      </c>
      <c r="AV785" s="13" t="s">
        <v>87</v>
      </c>
      <c r="AW785" s="13" t="s">
        <v>35</v>
      </c>
      <c r="AX785" s="13" t="s">
        <v>77</v>
      </c>
      <c r="AY785" s="248" t="s">
        <v>156</v>
      </c>
    </row>
    <row r="786" s="13" customFormat="1">
      <c r="A786" s="13"/>
      <c r="B786" s="238"/>
      <c r="C786" s="239"/>
      <c r="D786" s="233" t="s">
        <v>170</v>
      </c>
      <c r="E786" s="240" t="s">
        <v>1</v>
      </c>
      <c r="F786" s="241" t="s">
        <v>791</v>
      </c>
      <c r="G786" s="239"/>
      <c r="H786" s="242">
        <v>14.921250000000001</v>
      </c>
      <c r="I786" s="243"/>
      <c r="J786" s="239"/>
      <c r="K786" s="239"/>
      <c r="L786" s="244"/>
      <c r="M786" s="245"/>
      <c r="N786" s="246"/>
      <c r="O786" s="246"/>
      <c r="P786" s="246"/>
      <c r="Q786" s="246"/>
      <c r="R786" s="246"/>
      <c r="S786" s="246"/>
      <c r="T786" s="247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8" t="s">
        <v>170</v>
      </c>
      <c r="AU786" s="248" t="s">
        <v>157</v>
      </c>
      <c r="AV786" s="13" t="s">
        <v>87</v>
      </c>
      <c r="AW786" s="13" t="s">
        <v>35</v>
      </c>
      <c r="AX786" s="13" t="s">
        <v>77</v>
      </c>
      <c r="AY786" s="248" t="s">
        <v>156</v>
      </c>
    </row>
    <row r="787" s="13" customFormat="1">
      <c r="A787" s="13"/>
      <c r="B787" s="238"/>
      <c r="C787" s="239"/>
      <c r="D787" s="233" t="s">
        <v>170</v>
      </c>
      <c r="E787" s="240" t="s">
        <v>1</v>
      </c>
      <c r="F787" s="241" t="s">
        <v>792</v>
      </c>
      <c r="G787" s="239"/>
      <c r="H787" s="242">
        <v>14.921250000000001</v>
      </c>
      <c r="I787" s="243"/>
      <c r="J787" s="239"/>
      <c r="K787" s="239"/>
      <c r="L787" s="244"/>
      <c r="M787" s="245"/>
      <c r="N787" s="246"/>
      <c r="O787" s="246"/>
      <c r="P787" s="246"/>
      <c r="Q787" s="246"/>
      <c r="R787" s="246"/>
      <c r="S787" s="246"/>
      <c r="T787" s="247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8" t="s">
        <v>170</v>
      </c>
      <c r="AU787" s="248" t="s">
        <v>157</v>
      </c>
      <c r="AV787" s="13" t="s">
        <v>87</v>
      </c>
      <c r="AW787" s="13" t="s">
        <v>35</v>
      </c>
      <c r="AX787" s="13" t="s">
        <v>77</v>
      </c>
      <c r="AY787" s="248" t="s">
        <v>156</v>
      </c>
    </row>
    <row r="788" s="14" customFormat="1">
      <c r="A788" s="14"/>
      <c r="B788" s="249"/>
      <c r="C788" s="250"/>
      <c r="D788" s="233" t="s">
        <v>170</v>
      </c>
      <c r="E788" s="251" t="s">
        <v>1</v>
      </c>
      <c r="F788" s="252" t="s">
        <v>174</v>
      </c>
      <c r="G788" s="250"/>
      <c r="H788" s="253">
        <v>44.763750000000002</v>
      </c>
      <c r="I788" s="254"/>
      <c r="J788" s="250"/>
      <c r="K788" s="250"/>
      <c r="L788" s="255"/>
      <c r="M788" s="256"/>
      <c r="N788" s="257"/>
      <c r="O788" s="257"/>
      <c r="P788" s="257"/>
      <c r="Q788" s="257"/>
      <c r="R788" s="257"/>
      <c r="S788" s="257"/>
      <c r="T788" s="258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9" t="s">
        <v>170</v>
      </c>
      <c r="AU788" s="259" t="s">
        <v>157</v>
      </c>
      <c r="AV788" s="14" t="s">
        <v>166</v>
      </c>
      <c r="AW788" s="14" t="s">
        <v>35</v>
      </c>
      <c r="AX788" s="14" t="s">
        <v>85</v>
      </c>
      <c r="AY788" s="259" t="s">
        <v>156</v>
      </c>
    </row>
    <row r="789" s="2" customFormat="1" ht="24.15" customHeight="1">
      <c r="A789" s="40"/>
      <c r="B789" s="41"/>
      <c r="C789" s="220" t="s">
        <v>534</v>
      </c>
      <c r="D789" s="220" t="s">
        <v>161</v>
      </c>
      <c r="E789" s="221" t="s">
        <v>817</v>
      </c>
      <c r="F789" s="222" t="s">
        <v>818</v>
      </c>
      <c r="G789" s="223" t="s">
        <v>177</v>
      </c>
      <c r="H789" s="224">
        <v>96.5</v>
      </c>
      <c r="I789" s="225"/>
      <c r="J789" s="226">
        <f>ROUND(I789*H789,2)</f>
        <v>0</v>
      </c>
      <c r="K789" s="222" t="s">
        <v>165</v>
      </c>
      <c r="L789" s="46"/>
      <c r="M789" s="227" t="s">
        <v>1</v>
      </c>
      <c r="N789" s="228" t="s">
        <v>42</v>
      </c>
      <c r="O789" s="93"/>
      <c r="P789" s="229">
        <f>O789*H789</f>
        <v>0</v>
      </c>
      <c r="Q789" s="229">
        <v>0.011820000000000001</v>
      </c>
      <c r="R789" s="229">
        <f>Q789*H789</f>
        <v>1.14063</v>
      </c>
      <c r="S789" s="229">
        <v>0</v>
      </c>
      <c r="T789" s="230">
        <f>S789*H789</f>
        <v>0</v>
      </c>
      <c r="U789" s="40"/>
      <c r="V789" s="40"/>
      <c r="W789" s="40"/>
      <c r="X789" s="40"/>
      <c r="Y789" s="40"/>
      <c r="Z789" s="40"/>
      <c r="AA789" s="40"/>
      <c r="AB789" s="40"/>
      <c r="AC789" s="40"/>
      <c r="AD789" s="40"/>
      <c r="AE789" s="40"/>
      <c r="AR789" s="231" t="s">
        <v>273</v>
      </c>
      <c r="AT789" s="231" t="s">
        <v>161</v>
      </c>
      <c r="AU789" s="231" t="s">
        <v>157</v>
      </c>
      <c r="AY789" s="19" t="s">
        <v>156</v>
      </c>
      <c r="BE789" s="232">
        <f>IF(N789="základní",J789,0)</f>
        <v>0</v>
      </c>
      <c r="BF789" s="232">
        <f>IF(N789="snížená",J789,0)</f>
        <v>0</v>
      </c>
      <c r="BG789" s="232">
        <f>IF(N789="zákl. přenesená",J789,0)</f>
        <v>0</v>
      </c>
      <c r="BH789" s="232">
        <f>IF(N789="sníž. přenesená",J789,0)</f>
        <v>0</v>
      </c>
      <c r="BI789" s="232">
        <f>IF(N789="nulová",J789,0)</f>
        <v>0</v>
      </c>
      <c r="BJ789" s="19" t="s">
        <v>85</v>
      </c>
      <c r="BK789" s="232">
        <f>ROUND(I789*H789,2)</f>
        <v>0</v>
      </c>
      <c r="BL789" s="19" t="s">
        <v>273</v>
      </c>
      <c r="BM789" s="231" t="s">
        <v>819</v>
      </c>
    </row>
    <row r="790" s="2" customFormat="1">
      <c r="A790" s="40"/>
      <c r="B790" s="41"/>
      <c r="C790" s="42"/>
      <c r="D790" s="233" t="s">
        <v>168</v>
      </c>
      <c r="E790" s="42"/>
      <c r="F790" s="234" t="s">
        <v>820</v>
      </c>
      <c r="G790" s="42"/>
      <c r="H790" s="42"/>
      <c r="I790" s="235"/>
      <c r="J790" s="42"/>
      <c r="K790" s="42"/>
      <c r="L790" s="46"/>
      <c r="M790" s="236"/>
      <c r="N790" s="237"/>
      <c r="O790" s="93"/>
      <c r="P790" s="93"/>
      <c r="Q790" s="93"/>
      <c r="R790" s="93"/>
      <c r="S790" s="93"/>
      <c r="T790" s="94"/>
      <c r="U790" s="40"/>
      <c r="V790" s="40"/>
      <c r="W790" s="40"/>
      <c r="X790" s="40"/>
      <c r="Y790" s="40"/>
      <c r="Z790" s="40"/>
      <c r="AA790" s="40"/>
      <c r="AB790" s="40"/>
      <c r="AC790" s="40"/>
      <c r="AD790" s="40"/>
      <c r="AE790" s="40"/>
      <c r="AT790" s="19" t="s">
        <v>168</v>
      </c>
      <c r="AU790" s="19" t="s">
        <v>157</v>
      </c>
    </row>
    <row r="791" s="15" customFormat="1">
      <c r="A791" s="15"/>
      <c r="B791" s="260"/>
      <c r="C791" s="261"/>
      <c r="D791" s="233" t="s">
        <v>170</v>
      </c>
      <c r="E791" s="262" t="s">
        <v>1</v>
      </c>
      <c r="F791" s="263" t="s">
        <v>821</v>
      </c>
      <c r="G791" s="261"/>
      <c r="H791" s="262" t="s">
        <v>1</v>
      </c>
      <c r="I791" s="264"/>
      <c r="J791" s="261"/>
      <c r="K791" s="261"/>
      <c r="L791" s="265"/>
      <c r="M791" s="266"/>
      <c r="N791" s="267"/>
      <c r="O791" s="267"/>
      <c r="P791" s="267"/>
      <c r="Q791" s="267"/>
      <c r="R791" s="267"/>
      <c r="S791" s="267"/>
      <c r="T791" s="268"/>
      <c r="U791" s="15"/>
      <c r="V791" s="15"/>
      <c r="W791" s="15"/>
      <c r="X791" s="15"/>
      <c r="Y791" s="15"/>
      <c r="Z791" s="15"/>
      <c r="AA791" s="15"/>
      <c r="AB791" s="15"/>
      <c r="AC791" s="15"/>
      <c r="AD791" s="15"/>
      <c r="AE791" s="15"/>
      <c r="AT791" s="269" t="s">
        <v>170</v>
      </c>
      <c r="AU791" s="269" t="s">
        <v>157</v>
      </c>
      <c r="AV791" s="15" t="s">
        <v>85</v>
      </c>
      <c r="AW791" s="15" t="s">
        <v>35</v>
      </c>
      <c r="AX791" s="15" t="s">
        <v>77</v>
      </c>
      <c r="AY791" s="269" t="s">
        <v>156</v>
      </c>
    </row>
    <row r="792" s="13" customFormat="1">
      <c r="A792" s="13"/>
      <c r="B792" s="238"/>
      <c r="C792" s="239"/>
      <c r="D792" s="233" t="s">
        <v>170</v>
      </c>
      <c r="E792" s="240" t="s">
        <v>1</v>
      </c>
      <c r="F792" s="241" t="s">
        <v>822</v>
      </c>
      <c r="G792" s="239"/>
      <c r="H792" s="242">
        <v>27.5</v>
      </c>
      <c r="I792" s="243"/>
      <c r="J792" s="239"/>
      <c r="K792" s="239"/>
      <c r="L792" s="244"/>
      <c r="M792" s="245"/>
      <c r="N792" s="246"/>
      <c r="O792" s="246"/>
      <c r="P792" s="246"/>
      <c r="Q792" s="246"/>
      <c r="R792" s="246"/>
      <c r="S792" s="246"/>
      <c r="T792" s="247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48" t="s">
        <v>170</v>
      </c>
      <c r="AU792" s="248" t="s">
        <v>157</v>
      </c>
      <c r="AV792" s="13" t="s">
        <v>87</v>
      </c>
      <c r="AW792" s="13" t="s">
        <v>35</v>
      </c>
      <c r="AX792" s="13" t="s">
        <v>77</v>
      </c>
      <c r="AY792" s="248" t="s">
        <v>156</v>
      </c>
    </row>
    <row r="793" s="13" customFormat="1">
      <c r="A793" s="13"/>
      <c r="B793" s="238"/>
      <c r="C793" s="239"/>
      <c r="D793" s="233" t="s">
        <v>170</v>
      </c>
      <c r="E793" s="240" t="s">
        <v>1</v>
      </c>
      <c r="F793" s="241" t="s">
        <v>823</v>
      </c>
      <c r="G793" s="239"/>
      <c r="H793" s="242">
        <v>34.5</v>
      </c>
      <c r="I793" s="243"/>
      <c r="J793" s="239"/>
      <c r="K793" s="239"/>
      <c r="L793" s="244"/>
      <c r="M793" s="245"/>
      <c r="N793" s="246"/>
      <c r="O793" s="246"/>
      <c r="P793" s="246"/>
      <c r="Q793" s="246"/>
      <c r="R793" s="246"/>
      <c r="S793" s="246"/>
      <c r="T793" s="247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8" t="s">
        <v>170</v>
      </c>
      <c r="AU793" s="248" t="s">
        <v>157</v>
      </c>
      <c r="AV793" s="13" t="s">
        <v>87</v>
      </c>
      <c r="AW793" s="13" t="s">
        <v>35</v>
      </c>
      <c r="AX793" s="13" t="s">
        <v>77</v>
      </c>
      <c r="AY793" s="248" t="s">
        <v>156</v>
      </c>
    </row>
    <row r="794" s="13" customFormat="1">
      <c r="A794" s="13"/>
      <c r="B794" s="238"/>
      <c r="C794" s="239"/>
      <c r="D794" s="233" t="s">
        <v>170</v>
      </c>
      <c r="E794" s="240" t="s">
        <v>1</v>
      </c>
      <c r="F794" s="241" t="s">
        <v>824</v>
      </c>
      <c r="G794" s="239"/>
      <c r="H794" s="242">
        <v>34.5</v>
      </c>
      <c r="I794" s="243"/>
      <c r="J794" s="239"/>
      <c r="K794" s="239"/>
      <c r="L794" s="244"/>
      <c r="M794" s="245"/>
      <c r="N794" s="246"/>
      <c r="O794" s="246"/>
      <c r="P794" s="246"/>
      <c r="Q794" s="246"/>
      <c r="R794" s="246"/>
      <c r="S794" s="246"/>
      <c r="T794" s="247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48" t="s">
        <v>170</v>
      </c>
      <c r="AU794" s="248" t="s">
        <v>157</v>
      </c>
      <c r="AV794" s="13" t="s">
        <v>87</v>
      </c>
      <c r="AW794" s="13" t="s">
        <v>35</v>
      </c>
      <c r="AX794" s="13" t="s">
        <v>77</v>
      </c>
      <c r="AY794" s="248" t="s">
        <v>156</v>
      </c>
    </row>
    <row r="795" s="14" customFormat="1">
      <c r="A795" s="14"/>
      <c r="B795" s="249"/>
      <c r="C795" s="250"/>
      <c r="D795" s="233" t="s">
        <v>170</v>
      </c>
      <c r="E795" s="251" t="s">
        <v>1</v>
      </c>
      <c r="F795" s="252" t="s">
        <v>174</v>
      </c>
      <c r="G795" s="250"/>
      <c r="H795" s="253">
        <v>96.5</v>
      </c>
      <c r="I795" s="254"/>
      <c r="J795" s="250"/>
      <c r="K795" s="250"/>
      <c r="L795" s="255"/>
      <c r="M795" s="256"/>
      <c r="N795" s="257"/>
      <c r="O795" s="257"/>
      <c r="P795" s="257"/>
      <c r="Q795" s="257"/>
      <c r="R795" s="257"/>
      <c r="S795" s="257"/>
      <c r="T795" s="258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59" t="s">
        <v>170</v>
      </c>
      <c r="AU795" s="259" t="s">
        <v>157</v>
      </c>
      <c r="AV795" s="14" t="s">
        <v>166</v>
      </c>
      <c r="AW795" s="14" t="s">
        <v>35</v>
      </c>
      <c r="AX795" s="14" t="s">
        <v>85</v>
      </c>
      <c r="AY795" s="259" t="s">
        <v>156</v>
      </c>
    </row>
    <row r="796" s="2" customFormat="1" ht="33" customHeight="1">
      <c r="A796" s="40"/>
      <c r="B796" s="41"/>
      <c r="C796" s="220" t="s">
        <v>609</v>
      </c>
      <c r="D796" s="220" t="s">
        <v>161</v>
      </c>
      <c r="E796" s="221" t="s">
        <v>825</v>
      </c>
      <c r="F796" s="222" t="s">
        <v>826</v>
      </c>
      <c r="G796" s="223" t="s">
        <v>177</v>
      </c>
      <c r="H796" s="224">
        <v>54.854999999999997</v>
      </c>
      <c r="I796" s="225"/>
      <c r="J796" s="226">
        <f>ROUND(I796*H796,2)</f>
        <v>0</v>
      </c>
      <c r="K796" s="222" t="s">
        <v>165</v>
      </c>
      <c r="L796" s="46"/>
      <c r="M796" s="227" t="s">
        <v>1</v>
      </c>
      <c r="N796" s="228" t="s">
        <v>42</v>
      </c>
      <c r="O796" s="93"/>
      <c r="P796" s="229">
        <f>O796*H796</f>
        <v>0</v>
      </c>
      <c r="Q796" s="229">
        <v>0.01214</v>
      </c>
      <c r="R796" s="229">
        <f>Q796*H796</f>
        <v>0.66593969999999991</v>
      </c>
      <c r="S796" s="229">
        <v>0</v>
      </c>
      <c r="T796" s="230">
        <f>S796*H796</f>
        <v>0</v>
      </c>
      <c r="U796" s="40"/>
      <c r="V796" s="40"/>
      <c r="W796" s="40"/>
      <c r="X796" s="40"/>
      <c r="Y796" s="40"/>
      <c r="Z796" s="40"/>
      <c r="AA796" s="40"/>
      <c r="AB796" s="40"/>
      <c r="AC796" s="40"/>
      <c r="AD796" s="40"/>
      <c r="AE796" s="40"/>
      <c r="AR796" s="231" t="s">
        <v>273</v>
      </c>
      <c r="AT796" s="231" t="s">
        <v>161</v>
      </c>
      <c r="AU796" s="231" t="s">
        <v>157</v>
      </c>
      <c r="AY796" s="19" t="s">
        <v>156</v>
      </c>
      <c r="BE796" s="232">
        <f>IF(N796="základní",J796,0)</f>
        <v>0</v>
      </c>
      <c r="BF796" s="232">
        <f>IF(N796="snížená",J796,0)</f>
        <v>0</v>
      </c>
      <c r="BG796" s="232">
        <f>IF(N796="zákl. přenesená",J796,0)</f>
        <v>0</v>
      </c>
      <c r="BH796" s="232">
        <f>IF(N796="sníž. přenesená",J796,0)</f>
        <v>0</v>
      </c>
      <c r="BI796" s="232">
        <f>IF(N796="nulová",J796,0)</f>
        <v>0</v>
      </c>
      <c r="BJ796" s="19" t="s">
        <v>85</v>
      </c>
      <c r="BK796" s="232">
        <f>ROUND(I796*H796,2)</f>
        <v>0</v>
      </c>
      <c r="BL796" s="19" t="s">
        <v>273</v>
      </c>
      <c r="BM796" s="231" t="s">
        <v>827</v>
      </c>
    </row>
    <row r="797" s="2" customFormat="1">
      <c r="A797" s="40"/>
      <c r="B797" s="41"/>
      <c r="C797" s="42"/>
      <c r="D797" s="233" t="s">
        <v>168</v>
      </c>
      <c r="E797" s="42"/>
      <c r="F797" s="234" t="s">
        <v>828</v>
      </c>
      <c r="G797" s="42"/>
      <c r="H797" s="42"/>
      <c r="I797" s="235"/>
      <c r="J797" s="42"/>
      <c r="K797" s="42"/>
      <c r="L797" s="46"/>
      <c r="M797" s="236"/>
      <c r="N797" s="237"/>
      <c r="O797" s="93"/>
      <c r="P797" s="93"/>
      <c r="Q797" s="93"/>
      <c r="R797" s="93"/>
      <c r="S797" s="93"/>
      <c r="T797" s="94"/>
      <c r="U797" s="40"/>
      <c r="V797" s="40"/>
      <c r="W797" s="40"/>
      <c r="X797" s="40"/>
      <c r="Y797" s="40"/>
      <c r="Z797" s="40"/>
      <c r="AA797" s="40"/>
      <c r="AB797" s="40"/>
      <c r="AC797" s="40"/>
      <c r="AD797" s="40"/>
      <c r="AE797" s="40"/>
      <c r="AT797" s="19" t="s">
        <v>168</v>
      </c>
      <c r="AU797" s="19" t="s">
        <v>157</v>
      </c>
    </row>
    <row r="798" s="13" customFormat="1">
      <c r="A798" s="13"/>
      <c r="B798" s="238"/>
      <c r="C798" s="239"/>
      <c r="D798" s="233" t="s">
        <v>170</v>
      </c>
      <c r="E798" s="240" t="s">
        <v>1</v>
      </c>
      <c r="F798" s="241" t="s">
        <v>829</v>
      </c>
      <c r="G798" s="239"/>
      <c r="H798" s="242">
        <v>18.285</v>
      </c>
      <c r="I798" s="243"/>
      <c r="J798" s="239"/>
      <c r="K798" s="239"/>
      <c r="L798" s="244"/>
      <c r="M798" s="245"/>
      <c r="N798" s="246"/>
      <c r="O798" s="246"/>
      <c r="P798" s="246"/>
      <c r="Q798" s="246"/>
      <c r="R798" s="246"/>
      <c r="S798" s="246"/>
      <c r="T798" s="247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48" t="s">
        <v>170</v>
      </c>
      <c r="AU798" s="248" t="s">
        <v>157</v>
      </c>
      <c r="AV798" s="13" t="s">
        <v>87</v>
      </c>
      <c r="AW798" s="13" t="s">
        <v>35</v>
      </c>
      <c r="AX798" s="13" t="s">
        <v>77</v>
      </c>
      <c r="AY798" s="248" t="s">
        <v>156</v>
      </c>
    </row>
    <row r="799" s="13" customFormat="1">
      <c r="A799" s="13"/>
      <c r="B799" s="238"/>
      <c r="C799" s="239"/>
      <c r="D799" s="233" t="s">
        <v>170</v>
      </c>
      <c r="E799" s="240" t="s">
        <v>1</v>
      </c>
      <c r="F799" s="241" t="s">
        <v>830</v>
      </c>
      <c r="G799" s="239"/>
      <c r="H799" s="242">
        <v>18.285</v>
      </c>
      <c r="I799" s="243"/>
      <c r="J799" s="239"/>
      <c r="K799" s="239"/>
      <c r="L799" s="244"/>
      <c r="M799" s="245"/>
      <c r="N799" s="246"/>
      <c r="O799" s="246"/>
      <c r="P799" s="246"/>
      <c r="Q799" s="246"/>
      <c r="R799" s="246"/>
      <c r="S799" s="246"/>
      <c r="T799" s="247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48" t="s">
        <v>170</v>
      </c>
      <c r="AU799" s="248" t="s">
        <v>157</v>
      </c>
      <c r="AV799" s="13" t="s">
        <v>87</v>
      </c>
      <c r="AW799" s="13" t="s">
        <v>35</v>
      </c>
      <c r="AX799" s="13" t="s">
        <v>77</v>
      </c>
      <c r="AY799" s="248" t="s">
        <v>156</v>
      </c>
    </row>
    <row r="800" s="13" customFormat="1">
      <c r="A800" s="13"/>
      <c r="B800" s="238"/>
      <c r="C800" s="239"/>
      <c r="D800" s="233" t="s">
        <v>170</v>
      </c>
      <c r="E800" s="240" t="s">
        <v>1</v>
      </c>
      <c r="F800" s="241" t="s">
        <v>831</v>
      </c>
      <c r="G800" s="239"/>
      <c r="H800" s="242">
        <v>18.285</v>
      </c>
      <c r="I800" s="243"/>
      <c r="J800" s="239"/>
      <c r="K800" s="239"/>
      <c r="L800" s="244"/>
      <c r="M800" s="245"/>
      <c r="N800" s="246"/>
      <c r="O800" s="246"/>
      <c r="P800" s="246"/>
      <c r="Q800" s="246"/>
      <c r="R800" s="246"/>
      <c r="S800" s="246"/>
      <c r="T800" s="247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48" t="s">
        <v>170</v>
      </c>
      <c r="AU800" s="248" t="s">
        <v>157</v>
      </c>
      <c r="AV800" s="13" t="s">
        <v>87</v>
      </c>
      <c r="AW800" s="13" t="s">
        <v>35</v>
      </c>
      <c r="AX800" s="13" t="s">
        <v>77</v>
      </c>
      <c r="AY800" s="248" t="s">
        <v>156</v>
      </c>
    </row>
    <row r="801" s="14" customFormat="1">
      <c r="A801" s="14"/>
      <c r="B801" s="249"/>
      <c r="C801" s="250"/>
      <c r="D801" s="233" t="s">
        <v>170</v>
      </c>
      <c r="E801" s="251" t="s">
        <v>1</v>
      </c>
      <c r="F801" s="252" t="s">
        <v>174</v>
      </c>
      <c r="G801" s="250"/>
      <c r="H801" s="253">
        <v>54.854999999999997</v>
      </c>
      <c r="I801" s="254"/>
      <c r="J801" s="250"/>
      <c r="K801" s="250"/>
      <c r="L801" s="255"/>
      <c r="M801" s="256"/>
      <c r="N801" s="257"/>
      <c r="O801" s="257"/>
      <c r="P801" s="257"/>
      <c r="Q801" s="257"/>
      <c r="R801" s="257"/>
      <c r="S801" s="257"/>
      <c r="T801" s="258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9" t="s">
        <v>170</v>
      </c>
      <c r="AU801" s="259" t="s">
        <v>157</v>
      </c>
      <c r="AV801" s="14" t="s">
        <v>166</v>
      </c>
      <c r="AW801" s="14" t="s">
        <v>35</v>
      </c>
      <c r="AX801" s="14" t="s">
        <v>85</v>
      </c>
      <c r="AY801" s="259" t="s">
        <v>156</v>
      </c>
    </row>
    <row r="802" s="2" customFormat="1" ht="16.5" customHeight="1">
      <c r="A802" s="40"/>
      <c r="B802" s="41"/>
      <c r="C802" s="220" t="s">
        <v>832</v>
      </c>
      <c r="D802" s="220" t="s">
        <v>161</v>
      </c>
      <c r="E802" s="221" t="s">
        <v>833</v>
      </c>
      <c r="F802" s="222" t="s">
        <v>834</v>
      </c>
      <c r="G802" s="223" t="s">
        <v>185</v>
      </c>
      <c r="H802" s="224">
        <v>19.300000000000001</v>
      </c>
      <c r="I802" s="225"/>
      <c r="J802" s="226">
        <f>ROUND(I802*H802,2)</f>
        <v>0</v>
      </c>
      <c r="K802" s="222" t="s">
        <v>165</v>
      </c>
      <c r="L802" s="46"/>
      <c r="M802" s="227" t="s">
        <v>1</v>
      </c>
      <c r="N802" s="228" t="s">
        <v>42</v>
      </c>
      <c r="O802" s="93"/>
      <c r="P802" s="229">
        <f>O802*H802</f>
        <v>0</v>
      </c>
      <c r="Q802" s="229">
        <v>0.00091</v>
      </c>
      <c r="R802" s="229">
        <f>Q802*H802</f>
        <v>0.017563000000000002</v>
      </c>
      <c r="S802" s="229">
        <v>0</v>
      </c>
      <c r="T802" s="230">
        <f>S802*H802</f>
        <v>0</v>
      </c>
      <c r="U802" s="40"/>
      <c r="V802" s="40"/>
      <c r="W802" s="40"/>
      <c r="X802" s="40"/>
      <c r="Y802" s="40"/>
      <c r="Z802" s="40"/>
      <c r="AA802" s="40"/>
      <c r="AB802" s="40"/>
      <c r="AC802" s="40"/>
      <c r="AD802" s="40"/>
      <c r="AE802" s="40"/>
      <c r="AR802" s="231" t="s">
        <v>273</v>
      </c>
      <c r="AT802" s="231" t="s">
        <v>161</v>
      </c>
      <c r="AU802" s="231" t="s">
        <v>157</v>
      </c>
      <c r="AY802" s="19" t="s">
        <v>156</v>
      </c>
      <c r="BE802" s="232">
        <f>IF(N802="základní",J802,0)</f>
        <v>0</v>
      </c>
      <c r="BF802" s="232">
        <f>IF(N802="snížená",J802,0)</f>
        <v>0</v>
      </c>
      <c r="BG802" s="232">
        <f>IF(N802="zákl. přenesená",J802,0)</f>
        <v>0</v>
      </c>
      <c r="BH802" s="232">
        <f>IF(N802="sníž. přenesená",J802,0)</f>
        <v>0</v>
      </c>
      <c r="BI802" s="232">
        <f>IF(N802="nulová",J802,0)</f>
        <v>0</v>
      </c>
      <c r="BJ802" s="19" t="s">
        <v>85</v>
      </c>
      <c r="BK802" s="232">
        <f>ROUND(I802*H802,2)</f>
        <v>0</v>
      </c>
      <c r="BL802" s="19" t="s">
        <v>273</v>
      </c>
      <c r="BM802" s="231" t="s">
        <v>835</v>
      </c>
    </row>
    <row r="803" s="2" customFormat="1">
      <c r="A803" s="40"/>
      <c r="B803" s="41"/>
      <c r="C803" s="42"/>
      <c r="D803" s="233" t="s">
        <v>168</v>
      </c>
      <c r="E803" s="42"/>
      <c r="F803" s="234" t="s">
        <v>836</v>
      </c>
      <c r="G803" s="42"/>
      <c r="H803" s="42"/>
      <c r="I803" s="235"/>
      <c r="J803" s="42"/>
      <c r="K803" s="42"/>
      <c r="L803" s="46"/>
      <c r="M803" s="236"/>
      <c r="N803" s="237"/>
      <c r="O803" s="93"/>
      <c r="P803" s="93"/>
      <c r="Q803" s="93"/>
      <c r="R803" s="93"/>
      <c r="S803" s="93"/>
      <c r="T803" s="94"/>
      <c r="U803" s="40"/>
      <c r="V803" s="40"/>
      <c r="W803" s="40"/>
      <c r="X803" s="40"/>
      <c r="Y803" s="40"/>
      <c r="Z803" s="40"/>
      <c r="AA803" s="40"/>
      <c r="AB803" s="40"/>
      <c r="AC803" s="40"/>
      <c r="AD803" s="40"/>
      <c r="AE803" s="40"/>
      <c r="AT803" s="19" t="s">
        <v>168</v>
      </c>
      <c r="AU803" s="19" t="s">
        <v>157</v>
      </c>
    </row>
    <row r="804" s="15" customFormat="1">
      <c r="A804" s="15"/>
      <c r="B804" s="260"/>
      <c r="C804" s="261"/>
      <c r="D804" s="233" t="s">
        <v>170</v>
      </c>
      <c r="E804" s="262" t="s">
        <v>1</v>
      </c>
      <c r="F804" s="263" t="s">
        <v>821</v>
      </c>
      <c r="G804" s="261"/>
      <c r="H804" s="262" t="s">
        <v>1</v>
      </c>
      <c r="I804" s="264"/>
      <c r="J804" s="261"/>
      <c r="K804" s="261"/>
      <c r="L804" s="265"/>
      <c r="M804" s="266"/>
      <c r="N804" s="267"/>
      <c r="O804" s="267"/>
      <c r="P804" s="267"/>
      <c r="Q804" s="267"/>
      <c r="R804" s="267"/>
      <c r="S804" s="267"/>
      <c r="T804" s="268"/>
      <c r="U804" s="15"/>
      <c r="V804" s="15"/>
      <c r="W804" s="15"/>
      <c r="X804" s="15"/>
      <c r="Y804" s="15"/>
      <c r="Z804" s="15"/>
      <c r="AA804" s="15"/>
      <c r="AB804" s="15"/>
      <c r="AC804" s="15"/>
      <c r="AD804" s="15"/>
      <c r="AE804" s="15"/>
      <c r="AT804" s="269" t="s">
        <v>170</v>
      </c>
      <c r="AU804" s="269" t="s">
        <v>157</v>
      </c>
      <c r="AV804" s="15" t="s">
        <v>85</v>
      </c>
      <c r="AW804" s="15" t="s">
        <v>35</v>
      </c>
      <c r="AX804" s="15" t="s">
        <v>77</v>
      </c>
      <c r="AY804" s="269" t="s">
        <v>156</v>
      </c>
    </row>
    <row r="805" s="13" customFormat="1">
      <c r="A805" s="13"/>
      <c r="B805" s="238"/>
      <c r="C805" s="239"/>
      <c r="D805" s="233" t="s">
        <v>170</v>
      </c>
      <c r="E805" s="240" t="s">
        <v>1</v>
      </c>
      <c r="F805" s="241" t="s">
        <v>837</v>
      </c>
      <c r="G805" s="239"/>
      <c r="H805" s="242">
        <v>5.5</v>
      </c>
      <c r="I805" s="243"/>
      <c r="J805" s="239"/>
      <c r="K805" s="239"/>
      <c r="L805" s="244"/>
      <c r="M805" s="245"/>
      <c r="N805" s="246"/>
      <c r="O805" s="246"/>
      <c r="P805" s="246"/>
      <c r="Q805" s="246"/>
      <c r="R805" s="246"/>
      <c r="S805" s="246"/>
      <c r="T805" s="247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48" t="s">
        <v>170</v>
      </c>
      <c r="AU805" s="248" t="s">
        <v>157</v>
      </c>
      <c r="AV805" s="13" t="s">
        <v>87</v>
      </c>
      <c r="AW805" s="13" t="s">
        <v>35</v>
      </c>
      <c r="AX805" s="13" t="s">
        <v>77</v>
      </c>
      <c r="AY805" s="248" t="s">
        <v>156</v>
      </c>
    </row>
    <row r="806" s="13" customFormat="1">
      <c r="A806" s="13"/>
      <c r="B806" s="238"/>
      <c r="C806" s="239"/>
      <c r="D806" s="233" t="s">
        <v>170</v>
      </c>
      <c r="E806" s="240" t="s">
        <v>1</v>
      </c>
      <c r="F806" s="241" t="s">
        <v>196</v>
      </c>
      <c r="G806" s="239"/>
      <c r="H806" s="242">
        <v>6.9000000000000004</v>
      </c>
      <c r="I806" s="243"/>
      <c r="J806" s="239"/>
      <c r="K806" s="239"/>
      <c r="L806" s="244"/>
      <c r="M806" s="245"/>
      <c r="N806" s="246"/>
      <c r="O806" s="246"/>
      <c r="P806" s="246"/>
      <c r="Q806" s="246"/>
      <c r="R806" s="246"/>
      <c r="S806" s="246"/>
      <c r="T806" s="247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48" t="s">
        <v>170</v>
      </c>
      <c r="AU806" s="248" t="s">
        <v>157</v>
      </c>
      <c r="AV806" s="13" t="s">
        <v>87</v>
      </c>
      <c r="AW806" s="13" t="s">
        <v>35</v>
      </c>
      <c r="AX806" s="13" t="s">
        <v>77</v>
      </c>
      <c r="AY806" s="248" t="s">
        <v>156</v>
      </c>
    </row>
    <row r="807" s="13" customFormat="1">
      <c r="A807" s="13"/>
      <c r="B807" s="238"/>
      <c r="C807" s="239"/>
      <c r="D807" s="233" t="s">
        <v>170</v>
      </c>
      <c r="E807" s="240" t="s">
        <v>1</v>
      </c>
      <c r="F807" s="241" t="s">
        <v>197</v>
      </c>
      <c r="G807" s="239"/>
      <c r="H807" s="242">
        <v>6.9000000000000004</v>
      </c>
      <c r="I807" s="243"/>
      <c r="J807" s="239"/>
      <c r="K807" s="239"/>
      <c r="L807" s="244"/>
      <c r="M807" s="245"/>
      <c r="N807" s="246"/>
      <c r="O807" s="246"/>
      <c r="P807" s="246"/>
      <c r="Q807" s="246"/>
      <c r="R807" s="246"/>
      <c r="S807" s="246"/>
      <c r="T807" s="247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8" t="s">
        <v>170</v>
      </c>
      <c r="AU807" s="248" t="s">
        <v>157</v>
      </c>
      <c r="AV807" s="13" t="s">
        <v>87</v>
      </c>
      <c r="AW807" s="13" t="s">
        <v>35</v>
      </c>
      <c r="AX807" s="13" t="s">
        <v>77</v>
      </c>
      <c r="AY807" s="248" t="s">
        <v>156</v>
      </c>
    </row>
    <row r="808" s="14" customFormat="1">
      <c r="A808" s="14"/>
      <c r="B808" s="249"/>
      <c r="C808" s="250"/>
      <c r="D808" s="233" t="s">
        <v>170</v>
      </c>
      <c r="E808" s="251" t="s">
        <v>1</v>
      </c>
      <c r="F808" s="252" t="s">
        <v>174</v>
      </c>
      <c r="G808" s="250"/>
      <c r="H808" s="253">
        <v>19.300000000000001</v>
      </c>
      <c r="I808" s="254"/>
      <c r="J808" s="250"/>
      <c r="K808" s="250"/>
      <c r="L808" s="255"/>
      <c r="M808" s="256"/>
      <c r="N808" s="257"/>
      <c r="O808" s="257"/>
      <c r="P808" s="257"/>
      <c r="Q808" s="257"/>
      <c r="R808" s="257"/>
      <c r="S808" s="257"/>
      <c r="T808" s="258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9" t="s">
        <v>170</v>
      </c>
      <c r="AU808" s="259" t="s">
        <v>157</v>
      </c>
      <c r="AV808" s="14" t="s">
        <v>166</v>
      </c>
      <c r="AW808" s="14" t="s">
        <v>35</v>
      </c>
      <c r="AX808" s="14" t="s">
        <v>85</v>
      </c>
      <c r="AY808" s="259" t="s">
        <v>156</v>
      </c>
    </row>
    <row r="809" s="2" customFormat="1" ht="16.5" customHeight="1">
      <c r="A809" s="40"/>
      <c r="B809" s="41"/>
      <c r="C809" s="220" t="s">
        <v>634</v>
      </c>
      <c r="D809" s="220" t="s">
        <v>161</v>
      </c>
      <c r="E809" s="221" t="s">
        <v>838</v>
      </c>
      <c r="F809" s="222" t="s">
        <v>839</v>
      </c>
      <c r="G809" s="223" t="s">
        <v>177</v>
      </c>
      <c r="H809" s="224">
        <v>54.854999999999997</v>
      </c>
      <c r="I809" s="225"/>
      <c r="J809" s="226">
        <f>ROUND(I809*H809,2)</f>
        <v>0</v>
      </c>
      <c r="K809" s="222" t="s">
        <v>165</v>
      </c>
      <c r="L809" s="46"/>
      <c r="M809" s="227" t="s">
        <v>1</v>
      </c>
      <c r="N809" s="228" t="s">
        <v>42</v>
      </c>
      <c r="O809" s="93"/>
      <c r="P809" s="229">
        <f>O809*H809</f>
        <v>0</v>
      </c>
      <c r="Q809" s="229">
        <v>0.00010000000000000001</v>
      </c>
      <c r="R809" s="229">
        <f>Q809*H809</f>
        <v>0.0054854999999999999</v>
      </c>
      <c r="S809" s="229">
        <v>0</v>
      </c>
      <c r="T809" s="230">
        <f>S809*H809</f>
        <v>0</v>
      </c>
      <c r="U809" s="40"/>
      <c r="V809" s="40"/>
      <c r="W809" s="40"/>
      <c r="X809" s="40"/>
      <c r="Y809" s="40"/>
      <c r="Z809" s="40"/>
      <c r="AA809" s="40"/>
      <c r="AB809" s="40"/>
      <c r="AC809" s="40"/>
      <c r="AD809" s="40"/>
      <c r="AE809" s="40"/>
      <c r="AR809" s="231" t="s">
        <v>273</v>
      </c>
      <c r="AT809" s="231" t="s">
        <v>161</v>
      </c>
      <c r="AU809" s="231" t="s">
        <v>157</v>
      </c>
      <c r="AY809" s="19" t="s">
        <v>156</v>
      </c>
      <c r="BE809" s="232">
        <f>IF(N809="základní",J809,0)</f>
        <v>0</v>
      </c>
      <c r="BF809" s="232">
        <f>IF(N809="snížená",J809,0)</f>
        <v>0</v>
      </c>
      <c r="BG809" s="232">
        <f>IF(N809="zákl. přenesená",J809,0)</f>
        <v>0</v>
      </c>
      <c r="BH809" s="232">
        <f>IF(N809="sníž. přenesená",J809,0)</f>
        <v>0</v>
      </c>
      <c r="BI809" s="232">
        <f>IF(N809="nulová",J809,0)</f>
        <v>0</v>
      </c>
      <c r="BJ809" s="19" t="s">
        <v>85</v>
      </c>
      <c r="BK809" s="232">
        <f>ROUND(I809*H809,2)</f>
        <v>0</v>
      </c>
      <c r="BL809" s="19" t="s">
        <v>273</v>
      </c>
      <c r="BM809" s="231" t="s">
        <v>840</v>
      </c>
    </row>
    <row r="810" s="2" customFormat="1">
      <c r="A810" s="40"/>
      <c r="B810" s="41"/>
      <c r="C810" s="42"/>
      <c r="D810" s="233" t="s">
        <v>168</v>
      </c>
      <c r="E810" s="42"/>
      <c r="F810" s="234" t="s">
        <v>841</v>
      </c>
      <c r="G810" s="42"/>
      <c r="H810" s="42"/>
      <c r="I810" s="235"/>
      <c r="J810" s="42"/>
      <c r="K810" s="42"/>
      <c r="L810" s="46"/>
      <c r="M810" s="236"/>
      <c r="N810" s="237"/>
      <c r="O810" s="93"/>
      <c r="P810" s="93"/>
      <c r="Q810" s="93"/>
      <c r="R810" s="93"/>
      <c r="S810" s="93"/>
      <c r="T810" s="94"/>
      <c r="U810" s="40"/>
      <c r="V810" s="40"/>
      <c r="W810" s="40"/>
      <c r="X810" s="40"/>
      <c r="Y810" s="40"/>
      <c r="Z810" s="40"/>
      <c r="AA810" s="40"/>
      <c r="AB810" s="40"/>
      <c r="AC810" s="40"/>
      <c r="AD810" s="40"/>
      <c r="AE810" s="40"/>
      <c r="AT810" s="19" t="s">
        <v>168</v>
      </c>
      <c r="AU810" s="19" t="s">
        <v>157</v>
      </c>
    </row>
    <row r="811" s="15" customFormat="1">
      <c r="A811" s="15"/>
      <c r="B811" s="260"/>
      <c r="C811" s="261"/>
      <c r="D811" s="233" t="s">
        <v>170</v>
      </c>
      <c r="E811" s="262" t="s">
        <v>1</v>
      </c>
      <c r="F811" s="263" t="s">
        <v>842</v>
      </c>
      <c r="G811" s="261"/>
      <c r="H811" s="262" t="s">
        <v>1</v>
      </c>
      <c r="I811" s="264"/>
      <c r="J811" s="261"/>
      <c r="K811" s="261"/>
      <c r="L811" s="265"/>
      <c r="M811" s="266"/>
      <c r="N811" s="267"/>
      <c r="O811" s="267"/>
      <c r="P811" s="267"/>
      <c r="Q811" s="267"/>
      <c r="R811" s="267"/>
      <c r="S811" s="267"/>
      <c r="T811" s="268"/>
      <c r="U811" s="15"/>
      <c r="V811" s="15"/>
      <c r="W811" s="15"/>
      <c r="X811" s="15"/>
      <c r="Y811" s="15"/>
      <c r="Z811" s="15"/>
      <c r="AA811" s="15"/>
      <c r="AB811" s="15"/>
      <c r="AC811" s="15"/>
      <c r="AD811" s="15"/>
      <c r="AE811" s="15"/>
      <c r="AT811" s="269" t="s">
        <v>170</v>
      </c>
      <c r="AU811" s="269" t="s">
        <v>157</v>
      </c>
      <c r="AV811" s="15" t="s">
        <v>85</v>
      </c>
      <c r="AW811" s="15" t="s">
        <v>35</v>
      </c>
      <c r="AX811" s="15" t="s">
        <v>77</v>
      </c>
      <c r="AY811" s="269" t="s">
        <v>156</v>
      </c>
    </row>
    <row r="812" s="13" customFormat="1">
      <c r="A812" s="13"/>
      <c r="B812" s="238"/>
      <c r="C812" s="239"/>
      <c r="D812" s="233" t="s">
        <v>170</v>
      </c>
      <c r="E812" s="240" t="s">
        <v>1</v>
      </c>
      <c r="F812" s="241" t="s">
        <v>829</v>
      </c>
      <c r="G812" s="239"/>
      <c r="H812" s="242">
        <v>18.285</v>
      </c>
      <c r="I812" s="243"/>
      <c r="J812" s="239"/>
      <c r="K812" s="239"/>
      <c r="L812" s="244"/>
      <c r="M812" s="245"/>
      <c r="N812" s="246"/>
      <c r="O812" s="246"/>
      <c r="P812" s="246"/>
      <c r="Q812" s="246"/>
      <c r="R812" s="246"/>
      <c r="S812" s="246"/>
      <c r="T812" s="247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48" t="s">
        <v>170</v>
      </c>
      <c r="AU812" s="248" t="s">
        <v>157</v>
      </c>
      <c r="AV812" s="13" t="s">
        <v>87</v>
      </c>
      <c r="AW812" s="13" t="s">
        <v>35</v>
      </c>
      <c r="AX812" s="13" t="s">
        <v>77</v>
      </c>
      <c r="AY812" s="248" t="s">
        <v>156</v>
      </c>
    </row>
    <row r="813" s="13" customFormat="1">
      <c r="A813" s="13"/>
      <c r="B813" s="238"/>
      <c r="C813" s="239"/>
      <c r="D813" s="233" t="s">
        <v>170</v>
      </c>
      <c r="E813" s="240" t="s">
        <v>1</v>
      </c>
      <c r="F813" s="241" t="s">
        <v>830</v>
      </c>
      <c r="G813" s="239"/>
      <c r="H813" s="242">
        <v>18.285</v>
      </c>
      <c r="I813" s="243"/>
      <c r="J813" s="239"/>
      <c r="K813" s="239"/>
      <c r="L813" s="244"/>
      <c r="M813" s="245"/>
      <c r="N813" s="246"/>
      <c r="O813" s="246"/>
      <c r="P813" s="246"/>
      <c r="Q813" s="246"/>
      <c r="R813" s="246"/>
      <c r="S813" s="246"/>
      <c r="T813" s="247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48" t="s">
        <v>170</v>
      </c>
      <c r="AU813" s="248" t="s">
        <v>157</v>
      </c>
      <c r="AV813" s="13" t="s">
        <v>87</v>
      </c>
      <c r="AW813" s="13" t="s">
        <v>35</v>
      </c>
      <c r="AX813" s="13" t="s">
        <v>77</v>
      </c>
      <c r="AY813" s="248" t="s">
        <v>156</v>
      </c>
    </row>
    <row r="814" s="13" customFormat="1">
      <c r="A814" s="13"/>
      <c r="B814" s="238"/>
      <c r="C814" s="239"/>
      <c r="D814" s="233" t="s">
        <v>170</v>
      </c>
      <c r="E814" s="240" t="s">
        <v>1</v>
      </c>
      <c r="F814" s="241" t="s">
        <v>831</v>
      </c>
      <c r="G814" s="239"/>
      <c r="H814" s="242">
        <v>18.285</v>
      </c>
      <c r="I814" s="243"/>
      <c r="J814" s="239"/>
      <c r="K814" s="239"/>
      <c r="L814" s="244"/>
      <c r="M814" s="245"/>
      <c r="N814" s="246"/>
      <c r="O814" s="246"/>
      <c r="P814" s="246"/>
      <c r="Q814" s="246"/>
      <c r="R814" s="246"/>
      <c r="S814" s="246"/>
      <c r="T814" s="247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48" t="s">
        <v>170</v>
      </c>
      <c r="AU814" s="248" t="s">
        <v>157</v>
      </c>
      <c r="AV814" s="13" t="s">
        <v>87</v>
      </c>
      <c r="AW814" s="13" t="s">
        <v>35</v>
      </c>
      <c r="AX814" s="13" t="s">
        <v>77</v>
      </c>
      <c r="AY814" s="248" t="s">
        <v>156</v>
      </c>
    </row>
    <row r="815" s="14" customFormat="1">
      <c r="A815" s="14"/>
      <c r="B815" s="249"/>
      <c r="C815" s="250"/>
      <c r="D815" s="233" t="s">
        <v>170</v>
      </c>
      <c r="E815" s="251" t="s">
        <v>1</v>
      </c>
      <c r="F815" s="252" t="s">
        <v>174</v>
      </c>
      <c r="G815" s="250"/>
      <c r="H815" s="253">
        <v>54.854999999999997</v>
      </c>
      <c r="I815" s="254"/>
      <c r="J815" s="250"/>
      <c r="K815" s="250"/>
      <c r="L815" s="255"/>
      <c r="M815" s="256"/>
      <c r="N815" s="257"/>
      <c r="O815" s="257"/>
      <c r="P815" s="257"/>
      <c r="Q815" s="257"/>
      <c r="R815" s="257"/>
      <c r="S815" s="257"/>
      <c r="T815" s="258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9" t="s">
        <v>170</v>
      </c>
      <c r="AU815" s="259" t="s">
        <v>157</v>
      </c>
      <c r="AV815" s="14" t="s">
        <v>166</v>
      </c>
      <c r="AW815" s="14" t="s">
        <v>35</v>
      </c>
      <c r="AX815" s="14" t="s">
        <v>85</v>
      </c>
      <c r="AY815" s="259" t="s">
        <v>156</v>
      </c>
    </row>
    <row r="816" s="2" customFormat="1" ht="24.15" customHeight="1">
      <c r="A816" s="40"/>
      <c r="B816" s="41"/>
      <c r="C816" s="220" t="s">
        <v>843</v>
      </c>
      <c r="D816" s="220" t="s">
        <v>161</v>
      </c>
      <c r="E816" s="221" t="s">
        <v>844</v>
      </c>
      <c r="F816" s="222" t="s">
        <v>845</v>
      </c>
      <c r="G816" s="223" t="s">
        <v>185</v>
      </c>
      <c r="H816" s="224">
        <v>15.9</v>
      </c>
      <c r="I816" s="225"/>
      <c r="J816" s="226">
        <f>ROUND(I816*H816,2)</f>
        <v>0</v>
      </c>
      <c r="K816" s="222" t="s">
        <v>165</v>
      </c>
      <c r="L816" s="46"/>
      <c r="M816" s="227" t="s">
        <v>1</v>
      </c>
      <c r="N816" s="228" t="s">
        <v>42</v>
      </c>
      <c r="O816" s="93"/>
      <c r="P816" s="229">
        <f>O816*H816</f>
        <v>0</v>
      </c>
      <c r="Q816" s="229">
        <v>0.00024000000000000001</v>
      </c>
      <c r="R816" s="229">
        <f>Q816*H816</f>
        <v>0.0038160000000000004</v>
      </c>
      <c r="S816" s="229">
        <v>0</v>
      </c>
      <c r="T816" s="230">
        <f>S816*H816</f>
        <v>0</v>
      </c>
      <c r="U816" s="40"/>
      <c r="V816" s="40"/>
      <c r="W816" s="40"/>
      <c r="X816" s="40"/>
      <c r="Y816" s="40"/>
      <c r="Z816" s="40"/>
      <c r="AA816" s="40"/>
      <c r="AB816" s="40"/>
      <c r="AC816" s="40"/>
      <c r="AD816" s="40"/>
      <c r="AE816" s="40"/>
      <c r="AR816" s="231" t="s">
        <v>273</v>
      </c>
      <c r="AT816" s="231" t="s">
        <v>161</v>
      </c>
      <c r="AU816" s="231" t="s">
        <v>157</v>
      </c>
      <c r="AY816" s="19" t="s">
        <v>156</v>
      </c>
      <c r="BE816" s="232">
        <f>IF(N816="základní",J816,0)</f>
        <v>0</v>
      </c>
      <c r="BF816" s="232">
        <f>IF(N816="snížená",J816,0)</f>
        <v>0</v>
      </c>
      <c r="BG816" s="232">
        <f>IF(N816="zákl. přenesená",J816,0)</f>
        <v>0</v>
      </c>
      <c r="BH816" s="232">
        <f>IF(N816="sníž. přenesená",J816,0)</f>
        <v>0</v>
      </c>
      <c r="BI816" s="232">
        <f>IF(N816="nulová",J816,0)</f>
        <v>0</v>
      </c>
      <c r="BJ816" s="19" t="s">
        <v>85</v>
      </c>
      <c r="BK816" s="232">
        <f>ROUND(I816*H816,2)</f>
        <v>0</v>
      </c>
      <c r="BL816" s="19" t="s">
        <v>273</v>
      </c>
      <c r="BM816" s="231" t="s">
        <v>846</v>
      </c>
    </row>
    <row r="817" s="2" customFormat="1">
      <c r="A817" s="40"/>
      <c r="B817" s="41"/>
      <c r="C817" s="42"/>
      <c r="D817" s="233" t="s">
        <v>168</v>
      </c>
      <c r="E817" s="42"/>
      <c r="F817" s="234" t="s">
        <v>847</v>
      </c>
      <c r="G817" s="42"/>
      <c r="H817" s="42"/>
      <c r="I817" s="235"/>
      <c r="J817" s="42"/>
      <c r="K817" s="42"/>
      <c r="L817" s="46"/>
      <c r="M817" s="236"/>
      <c r="N817" s="237"/>
      <c r="O817" s="93"/>
      <c r="P817" s="93"/>
      <c r="Q817" s="93"/>
      <c r="R817" s="93"/>
      <c r="S817" s="93"/>
      <c r="T817" s="94"/>
      <c r="U817" s="40"/>
      <c r="V817" s="40"/>
      <c r="W817" s="40"/>
      <c r="X817" s="40"/>
      <c r="Y817" s="40"/>
      <c r="Z817" s="40"/>
      <c r="AA817" s="40"/>
      <c r="AB817" s="40"/>
      <c r="AC817" s="40"/>
      <c r="AD817" s="40"/>
      <c r="AE817" s="40"/>
      <c r="AT817" s="19" t="s">
        <v>168</v>
      </c>
      <c r="AU817" s="19" t="s">
        <v>157</v>
      </c>
    </row>
    <row r="818" s="15" customFormat="1">
      <c r="A818" s="15"/>
      <c r="B818" s="260"/>
      <c r="C818" s="261"/>
      <c r="D818" s="233" t="s">
        <v>170</v>
      </c>
      <c r="E818" s="262" t="s">
        <v>1</v>
      </c>
      <c r="F818" s="263" t="s">
        <v>842</v>
      </c>
      <c r="G818" s="261"/>
      <c r="H818" s="262" t="s">
        <v>1</v>
      </c>
      <c r="I818" s="264"/>
      <c r="J818" s="261"/>
      <c r="K818" s="261"/>
      <c r="L818" s="265"/>
      <c r="M818" s="266"/>
      <c r="N818" s="267"/>
      <c r="O818" s="267"/>
      <c r="P818" s="267"/>
      <c r="Q818" s="267"/>
      <c r="R818" s="267"/>
      <c r="S818" s="267"/>
      <c r="T818" s="268"/>
      <c r="U818" s="15"/>
      <c r="V818" s="15"/>
      <c r="W818" s="15"/>
      <c r="X818" s="15"/>
      <c r="Y818" s="15"/>
      <c r="Z818" s="15"/>
      <c r="AA818" s="15"/>
      <c r="AB818" s="15"/>
      <c r="AC818" s="15"/>
      <c r="AD818" s="15"/>
      <c r="AE818" s="15"/>
      <c r="AT818" s="269" t="s">
        <v>170</v>
      </c>
      <c r="AU818" s="269" t="s">
        <v>157</v>
      </c>
      <c r="AV818" s="15" t="s">
        <v>85</v>
      </c>
      <c r="AW818" s="15" t="s">
        <v>35</v>
      </c>
      <c r="AX818" s="15" t="s">
        <v>77</v>
      </c>
      <c r="AY818" s="269" t="s">
        <v>156</v>
      </c>
    </row>
    <row r="819" s="13" customFormat="1">
      <c r="A819" s="13"/>
      <c r="B819" s="238"/>
      <c r="C819" s="239"/>
      <c r="D819" s="233" t="s">
        <v>170</v>
      </c>
      <c r="E819" s="240" t="s">
        <v>1</v>
      </c>
      <c r="F819" s="241" t="s">
        <v>848</v>
      </c>
      <c r="G819" s="239"/>
      <c r="H819" s="242">
        <v>5.2999999999999998</v>
      </c>
      <c r="I819" s="243"/>
      <c r="J819" s="239"/>
      <c r="K819" s="239"/>
      <c r="L819" s="244"/>
      <c r="M819" s="245"/>
      <c r="N819" s="246"/>
      <c r="O819" s="246"/>
      <c r="P819" s="246"/>
      <c r="Q819" s="246"/>
      <c r="R819" s="246"/>
      <c r="S819" s="246"/>
      <c r="T819" s="247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48" t="s">
        <v>170</v>
      </c>
      <c r="AU819" s="248" t="s">
        <v>157</v>
      </c>
      <c r="AV819" s="13" t="s">
        <v>87</v>
      </c>
      <c r="AW819" s="13" t="s">
        <v>35</v>
      </c>
      <c r="AX819" s="13" t="s">
        <v>77</v>
      </c>
      <c r="AY819" s="248" t="s">
        <v>156</v>
      </c>
    </row>
    <row r="820" s="13" customFormat="1">
      <c r="A820" s="13"/>
      <c r="B820" s="238"/>
      <c r="C820" s="239"/>
      <c r="D820" s="233" t="s">
        <v>170</v>
      </c>
      <c r="E820" s="240" t="s">
        <v>1</v>
      </c>
      <c r="F820" s="241" t="s">
        <v>849</v>
      </c>
      <c r="G820" s="239"/>
      <c r="H820" s="242">
        <v>5.2999999999999998</v>
      </c>
      <c r="I820" s="243"/>
      <c r="J820" s="239"/>
      <c r="K820" s="239"/>
      <c r="L820" s="244"/>
      <c r="M820" s="245"/>
      <c r="N820" s="246"/>
      <c r="O820" s="246"/>
      <c r="P820" s="246"/>
      <c r="Q820" s="246"/>
      <c r="R820" s="246"/>
      <c r="S820" s="246"/>
      <c r="T820" s="247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48" t="s">
        <v>170</v>
      </c>
      <c r="AU820" s="248" t="s">
        <v>157</v>
      </c>
      <c r="AV820" s="13" t="s">
        <v>87</v>
      </c>
      <c r="AW820" s="13" t="s">
        <v>35</v>
      </c>
      <c r="AX820" s="13" t="s">
        <v>77</v>
      </c>
      <c r="AY820" s="248" t="s">
        <v>156</v>
      </c>
    </row>
    <row r="821" s="13" customFormat="1">
      <c r="A821" s="13"/>
      <c r="B821" s="238"/>
      <c r="C821" s="239"/>
      <c r="D821" s="233" t="s">
        <v>170</v>
      </c>
      <c r="E821" s="240" t="s">
        <v>1</v>
      </c>
      <c r="F821" s="241" t="s">
        <v>850</v>
      </c>
      <c r="G821" s="239"/>
      <c r="H821" s="242">
        <v>5.2999999999999998</v>
      </c>
      <c r="I821" s="243"/>
      <c r="J821" s="239"/>
      <c r="K821" s="239"/>
      <c r="L821" s="244"/>
      <c r="M821" s="245"/>
      <c r="N821" s="246"/>
      <c r="O821" s="246"/>
      <c r="P821" s="246"/>
      <c r="Q821" s="246"/>
      <c r="R821" s="246"/>
      <c r="S821" s="246"/>
      <c r="T821" s="247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8" t="s">
        <v>170</v>
      </c>
      <c r="AU821" s="248" t="s">
        <v>157</v>
      </c>
      <c r="AV821" s="13" t="s">
        <v>87</v>
      </c>
      <c r="AW821" s="13" t="s">
        <v>35</v>
      </c>
      <c r="AX821" s="13" t="s">
        <v>77</v>
      </c>
      <c r="AY821" s="248" t="s">
        <v>156</v>
      </c>
    </row>
    <row r="822" s="14" customFormat="1">
      <c r="A822" s="14"/>
      <c r="B822" s="249"/>
      <c r="C822" s="250"/>
      <c r="D822" s="233" t="s">
        <v>170</v>
      </c>
      <c r="E822" s="251" t="s">
        <v>1</v>
      </c>
      <c r="F822" s="252" t="s">
        <v>174</v>
      </c>
      <c r="G822" s="250"/>
      <c r="H822" s="253">
        <v>15.9</v>
      </c>
      <c r="I822" s="254"/>
      <c r="J822" s="250"/>
      <c r="K822" s="250"/>
      <c r="L822" s="255"/>
      <c r="M822" s="256"/>
      <c r="N822" s="257"/>
      <c r="O822" s="257"/>
      <c r="P822" s="257"/>
      <c r="Q822" s="257"/>
      <c r="R822" s="257"/>
      <c r="S822" s="257"/>
      <c r="T822" s="258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9" t="s">
        <v>170</v>
      </c>
      <c r="AU822" s="259" t="s">
        <v>157</v>
      </c>
      <c r="AV822" s="14" t="s">
        <v>166</v>
      </c>
      <c r="AW822" s="14" t="s">
        <v>35</v>
      </c>
      <c r="AX822" s="14" t="s">
        <v>85</v>
      </c>
      <c r="AY822" s="259" t="s">
        <v>156</v>
      </c>
    </row>
    <row r="823" s="2" customFormat="1" ht="24.15" customHeight="1">
      <c r="A823" s="40"/>
      <c r="B823" s="41"/>
      <c r="C823" s="220" t="s">
        <v>851</v>
      </c>
      <c r="D823" s="220" t="s">
        <v>161</v>
      </c>
      <c r="E823" s="221" t="s">
        <v>852</v>
      </c>
      <c r="F823" s="222" t="s">
        <v>853</v>
      </c>
      <c r="G823" s="223" t="s">
        <v>177</v>
      </c>
      <c r="H823" s="224">
        <v>100.64</v>
      </c>
      <c r="I823" s="225"/>
      <c r="J823" s="226">
        <f>ROUND(I823*H823,2)</f>
        <v>0</v>
      </c>
      <c r="K823" s="222" t="s">
        <v>165</v>
      </c>
      <c r="L823" s="46"/>
      <c r="M823" s="227" t="s">
        <v>1</v>
      </c>
      <c r="N823" s="228" t="s">
        <v>42</v>
      </c>
      <c r="O823" s="93"/>
      <c r="P823" s="229">
        <f>O823*H823</f>
        <v>0</v>
      </c>
      <c r="Q823" s="229">
        <v>0</v>
      </c>
      <c r="R823" s="229">
        <f>Q823*H823</f>
        <v>0</v>
      </c>
      <c r="S823" s="229">
        <v>0.017250000000000001</v>
      </c>
      <c r="T823" s="230">
        <f>S823*H823</f>
        <v>1.7360400000000003</v>
      </c>
      <c r="U823" s="40"/>
      <c r="V823" s="40"/>
      <c r="W823" s="40"/>
      <c r="X823" s="40"/>
      <c r="Y823" s="40"/>
      <c r="Z823" s="40"/>
      <c r="AA823" s="40"/>
      <c r="AB823" s="40"/>
      <c r="AC823" s="40"/>
      <c r="AD823" s="40"/>
      <c r="AE823" s="40"/>
      <c r="AR823" s="231" t="s">
        <v>273</v>
      </c>
      <c r="AT823" s="231" t="s">
        <v>161</v>
      </c>
      <c r="AU823" s="231" t="s">
        <v>157</v>
      </c>
      <c r="AY823" s="19" t="s">
        <v>156</v>
      </c>
      <c r="BE823" s="232">
        <f>IF(N823="základní",J823,0)</f>
        <v>0</v>
      </c>
      <c r="BF823" s="232">
        <f>IF(N823="snížená",J823,0)</f>
        <v>0</v>
      </c>
      <c r="BG823" s="232">
        <f>IF(N823="zákl. přenesená",J823,0)</f>
        <v>0</v>
      </c>
      <c r="BH823" s="232">
        <f>IF(N823="sníž. přenesená",J823,0)</f>
        <v>0</v>
      </c>
      <c r="BI823" s="232">
        <f>IF(N823="nulová",J823,0)</f>
        <v>0</v>
      </c>
      <c r="BJ823" s="19" t="s">
        <v>85</v>
      </c>
      <c r="BK823" s="232">
        <f>ROUND(I823*H823,2)</f>
        <v>0</v>
      </c>
      <c r="BL823" s="19" t="s">
        <v>273</v>
      </c>
      <c r="BM823" s="231" t="s">
        <v>854</v>
      </c>
    </row>
    <row r="824" s="2" customFormat="1">
      <c r="A824" s="40"/>
      <c r="B824" s="41"/>
      <c r="C824" s="42"/>
      <c r="D824" s="233" t="s">
        <v>168</v>
      </c>
      <c r="E824" s="42"/>
      <c r="F824" s="234" t="s">
        <v>855</v>
      </c>
      <c r="G824" s="42"/>
      <c r="H824" s="42"/>
      <c r="I824" s="235"/>
      <c r="J824" s="42"/>
      <c r="K824" s="42"/>
      <c r="L824" s="46"/>
      <c r="M824" s="236"/>
      <c r="N824" s="237"/>
      <c r="O824" s="93"/>
      <c r="P824" s="93"/>
      <c r="Q824" s="93"/>
      <c r="R824" s="93"/>
      <c r="S824" s="93"/>
      <c r="T824" s="94"/>
      <c r="U824" s="40"/>
      <c r="V824" s="40"/>
      <c r="W824" s="40"/>
      <c r="X824" s="40"/>
      <c r="Y824" s="40"/>
      <c r="Z824" s="40"/>
      <c r="AA824" s="40"/>
      <c r="AB824" s="40"/>
      <c r="AC824" s="40"/>
      <c r="AD824" s="40"/>
      <c r="AE824" s="40"/>
      <c r="AT824" s="19" t="s">
        <v>168</v>
      </c>
      <c r="AU824" s="19" t="s">
        <v>157</v>
      </c>
    </row>
    <row r="825" s="15" customFormat="1">
      <c r="A825" s="15"/>
      <c r="B825" s="260"/>
      <c r="C825" s="261"/>
      <c r="D825" s="233" t="s">
        <v>170</v>
      </c>
      <c r="E825" s="262" t="s">
        <v>1</v>
      </c>
      <c r="F825" s="263" t="s">
        <v>821</v>
      </c>
      <c r="G825" s="261"/>
      <c r="H825" s="262" t="s">
        <v>1</v>
      </c>
      <c r="I825" s="264"/>
      <c r="J825" s="261"/>
      <c r="K825" s="261"/>
      <c r="L825" s="265"/>
      <c r="M825" s="266"/>
      <c r="N825" s="267"/>
      <c r="O825" s="267"/>
      <c r="P825" s="267"/>
      <c r="Q825" s="267"/>
      <c r="R825" s="267"/>
      <c r="S825" s="267"/>
      <c r="T825" s="268"/>
      <c r="U825" s="15"/>
      <c r="V825" s="15"/>
      <c r="W825" s="15"/>
      <c r="X825" s="15"/>
      <c r="Y825" s="15"/>
      <c r="Z825" s="15"/>
      <c r="AA825" s="15"/>
      <c r="AB825" s="15"/>
      <c r="AC825" s="15"/>
      <c r="AD825" s="15"/>
      <c r="AE825" s="15"/>
      <c r="AT825" s="269" t="s">
        <v>170</v>
      </c>
      <c r="AU825" s="269" t="s">
        <v>157</v>
      </c>
      <c r="AV825" s="15" t="s">
        <v>85</v>
      </c>
      <c r="AW825" s="15" t="s">
        <v>35</v>
      </c>
      <c r="AX825" s="15" t="s">
        <v>77</v>
      </c>
      <c r="AY825" s="269" t="s">
        <v>156</v>
      </c>
    </row>
    <row r="826" s="13" customFormat="1">
      <c r="A826" s="13"/>
      <c r="B826" s="238"/>
      <c r="C826" s="239"/>
      <c r="D826" s="233" t="s">
        <v>170</v>
      </c>
      <c r="E826" s="240" t="s">
        <v>1</v>
      </c>
      <c r="F826" s="241" t="s">
        <v>822</v>
      </c>
      <c r="G826" s="239"/>
      <c r="H826" s="242">
        <v>27.5</v>
      </c>
      <c r="I826" s="243"/>
      <c r="J826" s="239"/>
      <c r="K826" s="239"/>
      <c r="L826" s="244"/>
      <c r="M826" s="245"/>
      <c r="N826" s="246"/>
      <c r="O826" s="246"/>
      <c r="P826" s="246"/>
      <c r="Q826" s="246"/>
      <c r="R826" s="246"/>
      <c r="S826" s="246"/>
      <c r="T826" s="247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48" t="s">
        <v>170</v>
      </c>
      <c r="AU826" s="248" t="s">
        <v>157</v>
      </c>
      <c r="AV826" s="13" t="s">
        <v>87</v>
      </c>
      <c r="AW826" s="13" t="s">
        <v>35</v>
      </c>
      <c r="AX826" s="13" t="s">
        <v>77</v>
      </c>
      <c r="AY826" s="248" t="s">
        <v>156</v>
      </c>
    </row>
    <row r="827" s="13" customFormat="1">
      <c r="A827" s="13"/>
      <c r="B827" s="238"/>
      <c r="C827" s="239"/>
      <c r="D827" s="233" t="s">
        <v>170</v>
      </c>
      <c r="E827" s="240" t="s">
        <v>1</v>
      </c>
      <c r="F827" s="241" t="s">
        <v>823</v>
      </c>
      <c r="G827" s="239"/>
      <c r="H827" s="242">
        <v>34.5</v>
      </c>
      <c r="I827" s="243"/>
      <c r="J827" s="239"/>
      <c r="K827" s="239"/>
      <c r="L827" s="244"/>
      <c r="M827" s="245"/>
      <c r="N827" s="246"/>
      <c r="O827" s="246"/>
      <c r="P827" s="246"/>
      <c r="Q827" s="246"/>
      <c r="R827" s="246"/>
      <c r="S827" s="246"/>
      <c r="T827" s="247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48" t="s">
        <v>170</v>
      </c>
      <c r="AU827" s="248" t="s">
        <v>157</v>
      </c>
      <c r="AV827" s="13" t="s">
        <v>87</v>
      </c>
      <c r="AW827" s="13" t="s">
        <v>35</v>
      </c>
      <c r="AX827" s="13" t="s">
        <v>77</v>
      </c>
      <c r="AY827" s="248" t="s">
        <v>156</v>
      </c>
    </row>
    <row r="828" s="13" customFormat="1">
      <c r="A828" s="13"/>
      <c r="B828" s="238"/>
      <c r="C828" s="239"/>
      <c r="D828" s="233" t="s">
        <v>170</v>
      </c>
      <c r="E828" s="240" t="s">
        <v>1</v>
      </c>
      <c r="F828" s="241" t="s">
        <v>824</v>
      </c>
      <c r="G828" s="239"/>
      <c r="H828" s="242">
        <v>34.5</v>
      </c>
      <c r="I828" s="243"/>
      <c r="J828" s="239"/>
      <c r="K828" s="239"/>
      <c r="L828" s="244"/>
      <c r="M828" s="245"/>
      <c r="N828" s="246"/>
      <c r="O828" s="246"/>
      <c r="P828" s="246"/>
      <c r="Q828" s="246"/>
      <c r="R828" s="246"/>
      <c r="S828" s="246"/>
      <c r="T828" s="247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8" t="s">
        <v>170</v>
      </c>
      <c r="AU828" s="248" t="s">
        <v>157</v>
      </c>
      <c r="AV828" s="13" t="s">
        <v>87</v>
      </c>
      <c r="AW828" s="13" t="s">
        <v>35</v>
      </c>
      <c r="AX828" s="13" t="s">
        <v>77</v>
      </c>
      <c r="AY828" s="248" t="s">
        <v>156</v>
      </c>
    </row>
    <row r="829" s="16" customFormat="1">
      <c r="A829" s="16"/>
      <c r="B829" s="280"/>
      <c r="C829" s="281"/>
      <c r="D829" s="233" t="s">
        <v>170</v>
      </c>
      <c r="E829" s="282" t="s">
        <v>1</v>
      </c>
      <c r="F829" s="283" t="s">
        <v>522</v>
      </c>
      <c r="G829" s="281"/>
      <c r="H829" s="284">
        <v>96.5</v>
      </c>
      <c r="I829" s="285"/>
      <c r="J829" s="281"/>
      <c r="K829" s="281"/>
      <c r="L829" s="286"/>
      <c r="M829" s="287"/>
      <c r="N829" s="288"/>
      <c r="O829" s="288"/>
      <c r="P829" s="288"/>
      <c r="Q829" s="288"/>
      <c r="R829" s="288"/>
      <c r="S829" s="288"/>
      <c r="T829" s="289"/>
      <c r="U829" s="16"/>
      <c r="V829" s="16"/>
      <c r="W829" s="16"/>
      <c r="X829" s="16"/>
      <c r="Y829" s="16"/>
      <c r="Z829" s="16"/>
      <c r="AA829" s="16"/>
      <c r="AB829" s="16"/>
      <c r="AC829" s="16"/>
      <c r="AD829" s="16"/>
      <c r="AE829" s="16"/>
      <c r="AT829" s="290" t="s">
        <v>170</v>
      </c>
      <c r="AU829" s="290" t="s">
        <v>157</v>
      </c>
      <c r="AV829" s="16" t="s">
        <v>157</v>
      </c>
      <c r="AW829" s="16" t="s">
        <v>35</v>
      </c>
      <c r="AX829" s="16" t="s">
        <v>77</v>
      </c>
      <c r="AY829" s="290" t="s">
        <v>156</v>
      </c>
    </row>
    <row r="830" s="15" customFormat="1">
      <c r="A830" s="15"/>
      <c r="B830" s="260"/>
      <c r="C830" s="261"/>
      <c r="D830" s="233" t="s">
        <v>170</v>
      </c>
      <c r="E830" s="262" t="s">
        <v>1</v>
      </c>
      <c r="F830" s="263" t="s">
        <v>856</v>
      </c>
      <c r="G830" s="261"/>
      <c r="H830" s="262" t="s">
        <v>1</v>
      </c>
      <c r="I830" s="264"/>
      <c r="J830" s="261"/>
      <c r="K830" s="261"/>
      <c r="L830" s="265"/>
      <c r="M830" s="266"/>
      <c r="N830" s="267"/>
      <c r="O830" s="267"/>
      <c r="P830" s="267"/>
      <c r="Q830" s="267"/>
      <c r="R830" s="267"/>
      <c r="S830" s="267"/>
      <c r="T830" s="268"/>
      <c r="U830" s="15"/>
      <c r="V830" s="15"/>
      <c r="W830" s="15"/>
      <c r="X830" s="15"/>
      <c r="Y830" s="15"/>
      <c r="Z830" s="15"/>
      <c r="AA830" s="15"/>
      <c r="AB830" s="15"/>
      <c r="AC830" s="15"/>
      <c r="AD830" s="15"/>
      <c r="AE830" s="15"/>
      <c r="AT830" s="269" t="s">
        <v>170</v>
      </c>
      <c r="AU830" s="269" t="s">
        <v>157</v>
      </c>
      <c r="AV830" s="15" t="s">
        <v>85</v>
      </c>
      <c r="AW830" s="15" t="s">
        <v>35</v>
      </c>
      <c r="AX830" s="15" t="s">
        <v>77</v>
      </c>
      <c r="AY830" s="269" t="s">
        <v>156</v>
      </c>
    </row>
    <row r="831" s="13" customFormat="1">
      <c r="A831" s="13"/>
      <c r="B831" s="238"/>
      <c r="C831" s="239"/>
      <c r="D831" s="233" t="s">
        <v>170</v>
      </c>
      <c r="E831" s="240" t="s">
        <v>1</v>
      </c>
      <c r="F831" s="241" t="s">
        <v>857</v>
      </c>
      <c r="G831" s="239"/>
      <c r="H831" s="242">
        <v>4.1399999999999997</v>
      </c>
      <c r="I831" s="243"/>
      <c r="J831" s="239"/>
      <c r="K831" s="239"/>
      <c r="L831" s="244"/>
      <c r="M831" s="245"/>
      <c r="N831" s="246"/>
      <c r="O831" s="246"/>
      <c r="P831" s="246"/>
      <c r="Q831" s="246"/>
      <c r="R831" s="246"/>
      <c r="S831" s="246"/>
      <c r="T831" s="247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48" t="s">
        <v>170</v>
      </c>
      <c r="AU831" s="248" t="s">
        <v>157</v>
      </c>
      <c r="AV831" s="13" t="s">
        <v>87</v>
      </c>
      <c r="AW831" s="13" t="s">
        <v>35</v>
      </c>
      <c r="AX831" s="13" t="s">
        <v>77</v>
      </c>
      <c r="AY831" s="248" t="s">
        <v>156</v>
      </c>
    </row>
    <row r="832" s="14" customFormat="1">
      <c r="A832" s="14"/>
      <c r="B832" s="249"/>
      <c r="C832" s="250"/>
      <c r="D832" s="233" t="s">
        <v>170</v>
      </c>
      <c r="E832" s="251" t="s">
        <v>1</v>
      </c>
      <c r="F832" s="252" t="s">
        <v>174</v>
      </c>
      <c r="G832" s="250"/>
      <c r="H832" s="253">
        <v>100.64</v>
      </c>
      <c r="I832" s="254"/>
      <c r="J832" s="250"/>
      <c r="K832" s="250"/>
      <c r="L832" s="255"/>
      <c r="M832" s="256"/>
      <c r="N832" s="257"/>
      <c r="O832" s="257"/>
      <c r="P832" s="257"/>
      <c r="Q832" s="257"/>
      <c r="R832" s="257"/>
      <c r="S832" s="257"/>
      <c r="T832" s="258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9" t="s">
        <v>170</v>
      </c>
      <c r="AU832" s="259" t="s">
        <v>157</v>
      </c>
      <c r="AV832" s="14" t="s">
        <v>166</v>
      </c>
      <c r="AW832" s="14" t="s">
        <v>35</v>
      </c>
      <c r="AX832" s="14" t="s">
        <v>85</v>
      </c>
      <c r="AY832" s="259" t="s">
        <v>156</v>
      </c>
    </row>
    <row r="833" s="2" customFormat="1" ht="24.15" customHeight="1">
      <c r="A833" s="40"/>
      <c r="B833" s="41"/>
      <c r="C833" s="220" t="s">
        <v>858</v>
      </c>
      <c r="D833" s="220" t="s">
        <v>161</v>
      </c>
      <c r="E833" s="221" t="s">
        <v>859</v>
      </c>
      <c r="F833" s="222" t="s">
        <v>860</v>
      </c>
      <c r="G833" s="223" t="s">
        <v>177</v>
      </c>
      <c r="H833" s="224">
        <v>5.1130000000000004</v>
      </c>
      <c r="I833" s="225"/>
      <c r="J833" s="226">
        <f>ROUND(I833*H833,2)</f>
        <v>0</v>
      </c>
      <c r="K833" s="222" t="s">
        <v>165</v>
      </c>
      <c r="L833" s="46"/>
      <c r="M833" s="227" t="s">
        <v>1</v>
      </c>
      <c r="N833" s="228" t="s">
        <v>42</v>
      </c>
      <c r="O833" s="93"/>
      <c r="P833" s="229">
        <f>O833*H833</f>
        <v>0</v>
      </c>
      <c r="Q833" s="229">
        <v>0</v>
      </c>
      <c r="R833" s="229">
        <f>Q833*H833</f>
        <v>0</v>
      </c>
      <c r="S833" s="229">
        <v>0.017250000000000001</v>
      </c>
      <c r="T833" s="230">
        <f>S833*H833</f>
        <v>0.088199250000000021</v>
      </c>
      <c r="U833" s="40"/>
      <c r="V833" s="40"/>
      <c r="W833" s="40"/>
      <c r="X833" s="40"/>
      <c r="Y833" s="40"/>
      <c r="Z833" s="40"/>
      <c r="AA833" s="40"/>
      <c r="AB833" s="40"/>
      <c r="AC833" s="40"/>
      <c r="AD833" s="40"/>
      <c r="AE833" s="40"/>
      <c r="AR833" s="231" t="s">
        <v>273</v>
      </c>
      <c r="AT833" s="231" t="s">
        <v>161</v>
      </c>
      <c r="AU833" s="231" t="s">
        <v>157</v>
      </c>
      <c r="AY833" s="19" t="s">
        <v>156</v>
      </c>
      <c r="BE833" s="232">
        <f>IF(N833="základní",J833,0)</f>
        <v>0</v>
      </c>
      <c r="BF833" s="232">
        <f>IF(N833="snížená",J833,0)</f>
        <v>0</v>
      </c>
      <c r="BG833" s="232">
        <f>IF(N833="zákl. přenesená",J833,0)</f>
        <v>0</v>
      </c>
      <c r="BH833" s="232">
        <f>IF(N833="sníž. přenesená",J833,0)</f>
        <v>0</v>
      </c>
      <c r="BI833" s="232">
        <f>IF(N833="nulová",J833,0)</f>
        <v>0</v>
      </c>
      <c r="BJ833" s="19" t="s">
        <v>85</v>
      </c>
      <c r="BK833" s="232">
        <f>ROUND(I833*H833,2)</f>
        <v>0</v>
      </c>
      <c r="BL833" s="19" t="s">
        <v>273</v>
      </c>
      <c r="BM833" s="231" t="s">
        <v>861</v>
      </c>
    </row>
    <row r="834" s="2" customFormat="1">
      <c r="A834" s="40"/>
      <c r="B834" s="41"/>
      <c r="C834" s="42"/>
      <c r="D834" s="233" t="s">
        <v>168</v>
      </c>
      <c r="E834" s="42"/>
      <c r="F834" s="234" t="s">
        <v>862</v>
      </c>
      <c r="G834" s="42"/>
      <c r="H834" s="42"/>
      <c r="I834" s="235"/>
      <c r="J834" s="42"/>
      <c r="K834" s="42"/>
      <c r="L834" s="46"/>
      <c r="M834" s="236"/>
      <c r="N834" s="237"/>
      <c r="O834" s="93"/>
      <c r="P834" s="93"/>
      <c r="Q834" s="93"/>
      <c r="R834" s="93"/>
      <c r="S834" s="93"/>
      <c r="T834" s="94"/>
      <c r="U834" s="40"/>
      <c r="V834" s="40"/>
      <c r="W834" s="40"/>
      <c r="X834" s="40"/>
      <c r="Y834" s="40"/>
      <c r="Z834" s="40"/>
      <c r="AA834" s="40"/>
      <c r="AB834" s="40"/>
      <c r="AC834" s="40"/>
      <c r="AD834" s="40"/>
      <c r="AE834" s="40"/>
      <c r="AT834" s="19" t="s">
        <v>168</v>
      </c>
      <c r="AU834" s="19" t="s">
        <v>157</v>
      </c>
    </row>
    <row r="835" s="13" customFormat="1">
      <c r="A835" s="13"/>
      <c r="B835" s="238"/>
      <c r="C835" s="239"/>
      <c r="D835" s="233" t="s">
        <v>170</v>
      </c>
      <c r="E835" s="240" t="s">
        <v>1</v>
      </c>
      <c r="F835" s="241" t="s">
        <v>863</v>
      </c>
      <c r="G835" s="239"/>
      <c r="H835" s="242">
        <v>5.1132</v>
      </c>
      <c r="I835" s="243"/>
      <c r="J835" s="239"/>
      <c r="K835" s="239"/>
      <c r="L835" s="244"/>
      <c r="M835" s="245"/>
      <c r="N835" s="246"/>
      <c r="O835" s="246"/>
      <c r="P835" s="246"/>
      <c r="Q835" s="246"/>
      <c r="R835" s="246"/>
      <c r="S835" s="246"/>
      <c r="T835" s="247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8" t="s">
        <v>170</v>
      </c>
      <c r="AU835" s="248" t="s">
        <v>157</v>
      </c>
      <c r="AV835" s="13" t="s">
        <v>87</v>
      </c>
      <c r="AW835" s="13" t="s">
        <v>35</v>
      </c>
      <c r="AX835" s="13" t="s">
        <v>77</v>
      </c>
      <c r="AY835" s="248" t="s">
        <v>156</v>
      </c>
    </row>
    <row r="836" s="14" customFormat="1">
      <c r="A836" s="14"/>
      <c r="B836" s="249"/>
      <c r="C836" s="250"/>
      <c r="D836" s="233" t="s">
        <v>170</v>
      </c>
      <c r="E836" s="251" t="s">
        <v>1</v>
      </c>
      <c r="F836" s="252" t="s">
        <v>174</v>
      </c>
      <c r="G836" s="250"/>
      <c r="H836" s="253">
        <v>5.1132</v>
      </c>
      <c r="I836" s="254"/>
      <c r="J836" s="250"/>
      <c r="K836" s="250"/>
      <c r="L836" s="255"/>
      <c r="M836" s="256"/>
      <c r="N836" s="257"/>
      <c r="O836" s="257"/>
      <c r="P836" s="257"/>
      <c r="Q836" s="257"/>
      <c r="R836" s="257"/>
      <c r="S836" s="257"/>
      <c r="T836" s="258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9" t="s">
        <v>170</v>
      </c>
      <c r="AU836" s="259" t="s">
        <v>157</v>
      </c>
      <c r="AV836" s="14" t="s">
        <v>166</v>
      </c>
      <c r="AW836" s="14" t="s">
        <v>35</v>
      </c>
      <c r="AX836" s="14" t="s">
        <v>85</v>
      </c>
      <c r="AY836" s="259" t="s">
        <v>156</v>
      </c>
    </row>
    <row r="837" s="2" customFormat="1" ht="24.15" customHeight="1">
      <c r="A837" s="40"/>
      <c r="B837" s="41"/>
      <c r="C837" s="220" t="s">
        <v>864</v>
      </c>
      <c r="D837" s="220" t="s">
        <v>161</v>
      </c>
      <c r="E837" s="221" t="s">
        <v>865</v>
      </c>
      <c r="F837" s="222" t="s">
        <v>866</v>
      </c>
      <c r="G837" s="223" t="s">
        <v>164</v>
      </c>
      <c r="H837" s="224">
        <v>2</v>
      </c>
      <c r="I837" s="225"/>
      <c r="J837" s="226">
        <f>ROUND(I837*H837,2)</f>
        <v>0</v>
      </c>
      <c r="K837" s="222" t="s">
        <v>165</v>
      </c>
      <c r="L837" s="46"/>
      <c r="M837" s="227" t="s">
        <v>1</v>
      </c>
      <c r="N837" s="228" t="s">
        <v>42</v>
      </c>
      <c r="O837" s="93"/>
      <c r="P837" s="229">
        <f>O837*H837</f>
        <v>0</v>
      </c>
      <c r="Q837" s="229">
        <v>0</v>
      </c>
      <c r="R837" s="229">
        <f>Q837*H837</f>
        <v>0</v>
      </c>
      <c r="S837" s="229">
        <v>0.0060000000000000001</v>
      </c>
      <c r="T837" s="230">
        <f>S837*H837</f>
        <v>0.012</v>
      </c>
      <c r="U837" s="40"/>
      <c r="V837" s="40"/>
      <c r="W837" s="40"/>
      <c r="X837" s="40"/>
      <c r="Y837" s="40"/>
      <c r="Z837" s="40"/>
      <c r="AA837" s="40"/>
      <c r="AB837" s="40"/>
      <c r="AC837" s="40"/>
      <c r="AD837" s="40"/>
      <c r="AE837" s="40"/>
      <c r="AR837" s="231" t="s">
        <v>273</v>
      </c>
      <c r="AT837" s="231" t="s">
        <v>161</v>
      </c>
      <c r="AU837" s="231" t="s">
        <v>157</v>
      </c>
      <c r="AY837" s="19" t="s">
        <v>156</v>
      </c>
      <c r="BE837" s="232">
        <f>IF(N837="základní",J837,0)</f>
        <v>0</v>
      </c>
      <c r="BF837" s="232">
        <f>IF(N837="snížená",J837,0)</f>
        <v>0</v>
      </c>
      <c r="BG837" s="232">
        <f>IF(N837="zákl. přenesená",J837,0)</f>
        <v>0</v>
      </c>
      <c r="BH837" s="232">
        <f>IF(N837="sníž. přenesená",J837,0)</f>
        <v>0</v>
      </c>
      <c r="BI837" s="232">
        <f>IF(N837="nulová",J837,0)</f>
        <v>0</v>
      </c>
      <c r="BJ837" s="19" t="s">
        <v>85</v>
      </c>
      <c r="BK837" s="232">
        <f>ROUND(I837*H837,2)</f>
        <v>0</v>
      </c>
      <c r="BL837" s="19" t="s">
        <v>273</v>
      </c>
      <c r="BM837" s="231" t="s">
        <v>867</v>
      </c>
    </row>
    <row r="838" s="2" customFormat="1">
      <c r="A838" s="40"/>
      <c r="B838" s="41"/>
      <c r="C838" s="42"/>
      <c r="D838" s="233" t="s">
        <v>168</v>
      </c>
      <c r="E838" s="42"/>
      <c r="F838" s="234" t="s">
        <v>868</v>
      </c>
      <c r="G838" s="42"/>
      <c r="H838" s="42"/>
      <c r="I838" s="235"/>
      <c r="J838" s="42"/>
      <c r="K838" s="42"/>
      <c r="L838" s="46"/>
      <c r="M838" s="236"/>
      <c r="N838" s="237"/>
      <c r="O838" s="93"/>
      <c r="P838" s="93"/>
      <c r="Q838" s="93"/>
      <c r="R838" s="93"/>
      <c r="S838" s="93"/>
      <c r="T838" s="94"/>
      <c r="U838" s="40"/>
      <c r="V838" s="40"/>
      <c r="W838" s="40"/>
      <c r="X838" s="40"/>
      <c r="Y838" s="40"/>
      <c r="Z838" s="40"/>
      <c r="AA838" s="40"/>
      <c r="AB838" s="40"/>
      <c r="AC838" s="40"/>
      <c r="AD838" s="40"/>
      <c r="AE838" s="40"/>
      <c r="AT838" s="19" t="s">
        <v>168</v>
      </c>
      <c r="AU838" s="19" t="s">
        <v>157</v>
      </c>
    </row>
    <row r="839" s="13" customFormat="1">
      <c r="A839" s="13"/>
      <c r="B839" s="238"/>
      <c r="C839" s="239"/>
      <c r="D839" s="233" t="s">
        <v>170</v>
      </c>
      <c r="E839" s="240" t="s">
        <v>1</v>
      </c>
      <c r="F839" s="241" t="s">
        <v>869</v>
      </c>
      <c r="G839" s="239"/>
      <c r="H839" s="242">
        <v>2</v>
      </c>
      <c r="I839" s="243"/>
      <c r="J839" s="239"/>
      <c r="K839" s="239"/>
      <c r="L839" s="244"/>
      <c r="M839" s="245"/>
      <c r="N839" s="246"/>
      <c r="O839" s="246"/>
      <c r="P839" s="246"/>
      <c r="Q839" s="246"/>
      <c r="R839" s="246"/>
      <c r="S839" s="246"/>
      <c r="T839" s="247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48" t="s">
        <v>170</v>
      </c>
      <c r="AU839" s="248" t="s">
        <v>157</v>
      </c>
      <c r="AV839" s="13" t="s">
        <v>87</v>
      </c>
      <c r="AW839" s="13" t="s">
        <v>35</v>
      </c>
      <c r="AX839" s="13" t="s">
        <v>77</v>
      </c>
      <c r="AY839" s="248" t="s">
        <v>156</v>
      </c>
    </row>
    <row r="840" s="14" customFormat="1">
      <c r="A840" s="14"/>
      <c r="B840" s="249"/>
      <c r="C840" s="250"/>
      <c r="D840" s="233" t="s">
        <v>170</v>
      </c>
      <c r="E840" s="251" t="s">
        <v>1</v>
      </c>
      <c r="F840" s="252" t="s">
        <v>174</v>
      </c>
      <c r="G840" s="250"/>
      <c r="H840" s="253">
        <v>2</v>
      </c>
      <c r="I840" s="254"/>
      <c r="J840" s="250"/>
      <c r="K840" s="250"/>
      <c r="L840" s="255"/>
      <c r="M840" s="256"/>
      <c r="N840" s="257"/>
      <c r="O840" s="257"/>
      <c r="P840" s="257"/>
      <c r="Q840" s="257"/>
      <c r="R840" s="257"/>
      <c r="S840" s="257"/>
      <c r="T840" s="258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9" t="s">
        <v>170</v>
      </c>
      <c r="AU840" s="259" t="s">
        <v>157</v>
      </c>
      <c r="AV840" s="14" t="s">
        <v>166</v>
      </c>
      <c r="AW840" s="14" t="s">
        <v>35</v>
      </c>
      <c r="AX840" s="14" t="s">
        <v>85</v>
      </c>
      <c r="AY840" s="259" t="s">
        <v>156</v>
      </c>
    </row>
    <row r="841" s="2" customFormat="1" ht="33" customHeight="1">
      <c r="A841" s="40"/>
      <c r="B841" s="41"/>
      <c r="C841" s="220" t="s">
        <v>870</v>
      </c>
      <c r="D841" s="220" t="s">
        <v>161</v>
      </c>
      <c r="E841" s="221" t="s">
        <v>871</v>
      </c>
      <c r="F841" s="222" t="s">
        <v>872</v>
      </c>
      <c r="G841" s="223" t="s">
        <v>164</v>
      </c>
      <c r="H841" s="224">
        <v>9</v>
      </c>
      <c r="I841" s="225"/>
      <c r="J841" s="226">
        <f>ROUND(I841*H841,2)</f>
        <v>0</v>
      </c>
      <c r="K841" s="222" t="s">
        <v>165</v>
      </c>
      <c r="L841" s="46"/>
      <c r="M841" s="227" t="s">
        <v>1</v>
      </c>
      <c r="N841" s="228" t="s">
        <v>42</v>
      </c>
      <c r="O841" s="93"/>
      <c r="P841" s="229">
        <f>O841*H841</f>
        <v>0</v>
      </c>
      <c r="Q841" s="229">
        <v>3.0000000000000001E-05</v>
      </c>
      <c r="R841" s="229">
        <f>Q841*H841</f>
        <v>0.00027</v>
      </c>
      <c r="S841" s="229">
        <v>0</v>
      </c>
      <c r="T841" s="230">
        <f>S841*H841</f>
        <v>0</v>
      </c>
      <c r="U841" s="40"/>
      <c r="V841" s="40"/>
      <c r="W841" s="40"/>
      <c r="X841" s="40"/>
      <c r="Y841" s="40"/>
      <c r="Z841" s="40"/>
      <c r="AA841" s="40"/>
      <c r="AB841" s="40"/>
      <c r="AC841" s="40"/>
      <c r="AD841" s="40"/>
      <c r="AE841" s="40"/>
      <c r="AR841" s="231" t="s">
        <v>273</v>
      </c>
      <c r="AT841" s="231" t="s">
        <v>161</v>
      </c>
      <c r="AU841" s="231" t="s">
        <v>157</v>
      </c>
      <c r="AY841" s="19" t="s">
        <v>156</v>
      </c>
      <c r="BE841" s="232">
        <f>IF(N841="základní",J841,0)</f>
        <v>0</v>
      </c>
      <c r="BF841" s="232">
        <f>IF(N841="snížená",J841,0)</f>
        <v>0</v>
      </c>
      <c r="BG841" s="232">
        <f>IF(N841="zákl. přenesená",J841,0)</f>
        <v>0</v>
      </c>
      <c r="BH841" s="232">
        <f>IF(N841="sníž. přenesená",J841,0)</f>
        <v>0</v>
      </c>
      <c r="BI841" s="232">
        <f>IF(N841="nulová",J841,0)</f>
        <v>0</v>
      </c>
      <c r="BJ841" s="19" t="s">
        <v>85</v>
      </c>
      <c r="BK841" s="232">
        <f>ROUND(I841*H841,2)</f>
        <v>0</v>
      </c>
      <c r="BL841" s="19" t="s">
        <v>273</v>
      </c>
      <c r="BM841" s="231" t="s">
        <v>873</v>
      </c>
    </row>
    <row r="842" s="2" customFormat="1">
      <c r="A842" s="40"/>
      <c r="B842" s="41"/>
      <c r="C842" s="42"/>
      <c r="D842" s="233" t="s">
        <v>168</v>
      </c>
      <c r="E842" s="42"/>
      <c r="F842" s="234" t="s">
        <v>874</v>
      </c>
      <c r="G842" s="42"/>
      <c r="H842" s="42"/>
      <c r="I842" s="235"/>
      <c r="J842" s="42"/>
      <c r="K842" s="42"/>
      <c r="L842" s="46"/>
      <c r="M842" s="236"/>
      <c r="N842" s="237"/>
      <c r="O842" s="93"/>
      <c r="P842" s="93"/>
      <c r="Q842" s="93"/>
      <c r="R842" s="93"/>
      <c r="S842" s="93"/>
      <c r="T842" s="94"/>
      <c r="U842" s="40"/>
      <c r="V842" s="40"/>
      <c r="W842" s="40"/>
      <c r="X842" s="40"/>
      <c r="Y842" s="40"/>
      <c r="Z842" s="40"/>
      <c r="AA842" s="40"/>
      <c r="AB842" s="40"/>
      <c r="AC842" s="40"/>
      <c r="AD842" s="40"/>
      <c r="AE842" s="40"/>
      <c r="AT842" s="19" t="s">
        <v>168</v>
      </c>
      <c r="AU842" s="19" t="s">
        <v>157</v>
      </c>
    </row>
    <row r="843" s="2" customFormat="1" ht="24.15" customHeight="1">
      <c r="A843" s="40"/>
      <c r="B843" s="41"/>
      <c r="C843" s="270" t="s">
        <v>875</v>
      </c>
      <c r="D843" s="270" t="s">
        <v>274</v>
      </c>
      <c r="E843" s="271" t="s">
        <v>876</v>
      </c>
      <c r="F843" s="272" t="s">
        <v>877</v>
      </c>
      <c r="G843" s="273" t="s">
        <v>164</v>
      </c>
      <c r="H843" s="274">
        <v>9</v>
      </c>
      <c r="I843" s="275"/>
      <c r="J843" s="276">
        <f>ROUND(I843*H843,2)</f>
        <v>0</v>
      </c>
      <c r="K843" s="272" t="s">
        <v>165</v>
      </c>
      <c r="L843" s="277"/>
      <c r="M843" s="278" t="s">
        <v>1</v>
      </c>
      <c r="N843" s="279" t="s">
        <v>42</v>
      </c>
      <c r="O843" s="93"/>
      <c r="P843" s="229">
        <f>O843*H843</f>
        <v>0</v>
      </c>
      <c r="Q843" s="229">
        <v>0.0025000000000000001</v>
      </c>
      <c r="R843" s="229">
        <f>Q843*H843</f>
        <v>0.022499999999999999</v>
      </c>
      <c r="S843" s="229">
        <v>0</v>
      </c>
      <c r="T843" s="230">
        <f>S843*H843</f>
        <v>0</v>
      </c>
      <c r="U843" s="40"/>
      <c r="V843" s="40"/>
      <c r="W843" s="40"/>
      <c r="X843" s="40"/>
      <c r="Y843" s="40"/>
      <c r="Z843" s="40"/>
      <c r="AA843" s="40"/>
      <c r="AB843" s="40"/>
      <c r="AC843" s="40"/>
      <c r="AD843" s="40"/>
      <c r="AE843" s="40"/>
      <c r="AR843" s="231" t="s">
        <v>379</v>
      </c>
      <c r="AT843" s="231" t="s">
        <v>274</v>
      </c>
      <c r="AU843" s="231" t="s">
        <v>157</v>
      </c>
      <c r="AY843" s="19" t="s">
        <v>156</v>
      </c>
      <c r="BE843" s="232">
        <f>IF(N843="základní",J843,0)</f>
        <v>0</v>
      </c>
      <c r="BF843" s="232">
        <f>IF(N843="snížená",J843,0)</f>
        <v>0</v>
      </c>
      <c r="BG843" s="232">
        <f>IF(N843="zákl. přenesená",J843,0)</f>
        <v>0</v>
      </c>
      <c r="BH843" s="232">
        <f>IF(N843="sníž. přenesená",J843,0)</f>
        <v>0</v>
      </c>
      <c r="BI843" s="232">
        <f>IF(N843="nulová",J843,0)</f>
        <v>0</v>
      </c>
      <c r="BJ843" s="19" t="s">
        <v>85</v>
      </c>
      <c r="BK843" s="232">
        <f>ROUND(I843*H843,2)</f>
        <v>0</v>
      </c>
      <c r="BL843" s="19" t="s">
        <v>273</v>
      </c>
      <c r="BM843" s="231" t="s">
        <v>878</v>
      </c>
    </row>
    <row r="844" s="2" customFormat="1">
      <c r="A844" s="40"/>
      <c r="B844" s="41"/>
      <c r="C844" s="42"/>
      <c r="D844" s="233" t="s">
        <v>168</v>
      </c>
      <c r="E844" s="42"/>
      <c r="F844" s="234" t="s">
        <v>879</v>
      </c>
      <c r="G844" s="42"/>
      <c r="H844" s="42"/>
      <c r="I844" s="235"/>
      <c r="J844" s="42"/>
      <c r="K844" s="42"/>
      <c r="L844" s="46"/>
      <c r="M844" s="236"/>
      <c r="N844" s="237"/>
      <c r="O844" s="93"/>
      <c r="P844" s="93"/>
      <c r="Q844" s="93"/>
      <c r="R844" s="93"/>
      <c r="S844" s="93"/>
      <c r="T844" s="94"/>
      <c r="U844" s="40"/>
      <c r="V844" s="40"/>
      <c r="W844" s="40"/>
      <c r="X844" s="40"/>
      <c r="Y844" s="40"/>
      <c r="Z844" s="40"/>
      <c r="AA844" s="40"/>
      <c r="AB844" s="40"/>
      <c r="AC844" s="40"/>
      <c r="AD844" s="40"/>
      <c r="AE844" s="40"/>
      <c r="AT844" s="19" t="s">
        <v>168</v>
      </c>
      <c r="AU844" s="19" t="s">
        <v>157</v>
      </c>
    </row>
    <row r="845" s="13" customFormat="1">
      <c r="A845" s="13"/>
      <c r="B845" s="238"/>
      <c r="C845" s="239"/>
      <c r="D845" s="233" t="s">
        <v>170</v>
      </c>
      <c r="E845" s="240" t="s">
        <v>1</v>
      </c>
      <c r="F845" s="241" t="s">
        <v>171</v>
      </c>
      <c r="G845" s="239"/>
      <c r="H845" s="242">
        <v>3</v>
      </c>
      <c r="I845" s="243"/>
      <c r="J845" s="239"/>
      <c r="K845" s="239"/>
      <c r="L845" s="244"/>
      <c r="M845" s="245"/>
      <c r="N845" s="246"/>
      <c r="O845" s="246"/>
      <c r="P845" s="246"/>
      <c r="Q845" s="246"/>
      <c r="R845" s="246"/>
      <c r="S845" s="246"/>
      <c r="T845" s="247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48" t="s">
        <v>170</v>
      </c>
      <c r="AU845" s="248" t="s">
        <v>157</v>
      </c>
      <c r="AV845" s="13" t="s">
        <v>87</v>
      </c>
      <c r="AW845" s="13" t="s">
        <v>35</v>
      </c>
      <c r="AX845" s="13" t="s">
        <v>77</v>
      </c>
      <c r="AY845" s="248" t="s">
        <v>156</v>
      </c>
    </row>
    <row r="846" s="13" customFormat="1">
      <c r="A846" s="13"/>
      <c r="B846" s="238"/>
      <c r="C846" s="239"/>
      <c r="D846" s="233" t="s">
        <v>170</v>
      </c>
      <c r="E846" s="240" t="s">
        <v>1</v>
      </c>
      <c r="F846" s="241" t="s">
        <v>172</v>
      </c>
      <c r="G846" s="239"/>
      <c r="H846" s="242">
        <v>3</v>
      </c>
      <c r="I846" s="243"/>
      <c r="J846" s="239"/>
      <c r="K846" s="239"/>
      <c r="L846" s="244"/>
      <c r="M846" s="245"/>
      <c r="N846" s="246"/>
      <c r="O846" s="246"/>
      <c r="P846" s="246"/>
      <c r="Q846" s="246"/>
      <c r="R846" s="246"/>
      <c r="S846" s="246"/>
      <c r="T846" s="247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48" t="s">
        <v>170</v>
      </c>
      <c r="AU846" s="248" t="s">
        <v>157</v>
      </c>
      <c r="AV846" s="13" t="s">
        <v>87</v>
      </c>
      <c r="AW846" s="13" t="s">
        <v>35</v>
      </c>
      <c r="AX846" s="13" t="s">
        <v>77</v>
      </c>
      <c r="AY846" s="248" t="s">
        <v>156</v>
      </c>
    </row>
    <row r="847" s="13" customFormat="1">
      <c r="A847" s="13"/>
      <c r="B847" s="238"/>
      <c r="C847" s="239"/>
      <c r="D847" s="233" t="s">
        <v>170</v>
      </c>
      <c r="E847" s="240" t="s">
        <v>1</v>
      </c>
      <c r="F847" s="241" t="s">
        <v>173</v>
      </c>
      <c r="G847" s="239"/>
      <c r="H847" s="242">
        <v>3</v>
      </c>
      <c r="I847" s="243"/>
      <c r="J847" s="239"/>
      <c r="K847" s="239"/>
      <c r="L847" s="244"/>
      <c r="M847" s="245"/>
      <c r="N847" s="246"/>
      <c r="O847" s="246"/>
      <c r="P847" s="246"/>
      <c r="Q847" s="246"/>
      <c r="R847" s="246"/>
      <c r="S847" s="246"/>
      <c r="T847" s="247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48" t="s">
        <v>170</v>
      </c>
      <c r="AU847" s="248" t="s">
        <v>157</v>
      </c>
      <c r="AV847" s="13" t="s">
        <v>87</v>
      </c>
      <c r="AW847" s="13" t="s">
        <v>35</v>
      </c>
      <c r="AX847" s="13" t="s">
        <v>77</v>
      </c>
      <c r="AY847" s="248" t="s">
        <v>156</v>
      </c>
    </row>
    <row r="848" s="14" customFormat="1">
      <c r="A848" s="14"/>
      <c r="B848" s="249"/>
      <c r="C848" s="250"/>
      <c r="D848" s="233" t="s">
        <v>170</v>
      </c>
      <c r="E848" s="251" t="s">
        <v>1</v>
      </c>
      <c r="F848" s="252" t="s">
        <v>174</v>
      </c>
      <c r="G848" s="250"/>
      <c r="H848" s="253">
        <v>9</v>
      </c>
      <c r="I848" s="254"/>
      <c r="J848" s="250"/>
      <c r="K848" s="250"/>
      <c r="L848" s="255"/>
      <c r="M848" s="256"/>
      <c r="N848" s="257"/>
      <c r="O848" s="257"/>
      <c r="P848" s="257"/>
      <c r="Q848" s="257"/>
      <c r="R848" s="257"/>
      <c r="S848" s="257"/>
      <c r="T848" s="258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9" t="s">
        <v>170</v>
      </c>
      <c r="AU848" s="259" t="s">
        <v>157</v>
      </c>
      <c r="AV848" s="14" t="s">
        <v>166</v>
      </c>
      <c r="AW848" s="14" t="s">
        <v>35</v>
      </c>
      <c r="AX848" s="14" t="s">
        <v>85</v>
      </c>
      <c r="AY848" s="259" t="s">
        <v>156</v>
      </c>
    </row>
    <row r="849" s="2" customFormat="1" ht="24.15" customHeight="1">
      <c r="A849" s="40"/>
      <c r="B849" s="41"/>
      <c r="C849" s="220" t="s">
        <v>880</v>
      </c>
      <c r="D849" s="220" t="s">
        <v>161</v>
      </c>
      <c r="E849" s="221" t="s">
        <v>881</v>
      </c>
      <c r="F849" s="222" t="s">
        <v>882</v>
      </c>
      <c r="G849" s="223" t="s">
        <v>164</v>
      </c>
      <c r="H849" s="224">
        <v>3</v>
      </c>
      <c r="I849" s="225"/>
      <c r="J849" s="226">
        <f>ROUND(I849*H849,2)</f>
        <v>0</v>
      </c>
      <c r="K849" s="222" t="s">
        <v>165</v>
      </c>
      <c r="L849" s="46"/>
      <c r="M849" s="227" t="s">
        <v>1</v>
      </c>
      <c r="N849" s="228" t="s">
        <v>42</v>
      </c>
      <c r="O849" s="93"/>
      <c r="P849" s="229">
        <f>O849*H849</f>
        <v>0</v>
      </c>
      <c r="Q849" s="229">
        <v>0.00022000000000000001</v>
      </c>
      <c r="R849" s="229">
        <f>Q849*H849</f>
        <v>0.00066</v>
      </c>
      <c r="S849" s="229">
        <v>0</v>
      </c>
      <c r="T849" s="230">
        <f>S849*H849</f>
        <v>0</v>
      </c>
      <c r="U849" s="40"/>
      <c r="V849" s="40"/>
      <c r="W849" s="40"/>
      <c r="X849" s="40"/>
      <c r="Y849" s="40"/>
      <c r="Z849" s="40"/>
      <c r="AA849" s="40"/>
      <c r="AB849" s="40"/>
      <c r="AC849" s="40"/>
      <c r="AD849" s="40"/>
      <c r="AE849" s="40"/>
      <c r="AR849" s="231" t="s">
        <v>273</v>
      </c>
      <c r="AT849" s="231" t="s">
        <v>161</v>
      </c>
      <c r="AU849" s="231" t="s">
        <v>157</v>
      </c>
      <c r="AY849" s="19" t="s">
        <v>156</v>
      </c>
      <c r="BE849" s="232">
        <f>IF(N849="základní",J849,0)</f>
        <v>0</v>
      </c>
      <c r="BF849" s="232">
        <f>IF(N849="snížená",J849,0)</f>
        <v>0</v>
      </c>
      <c r="BG849" s="232">
        <f>IF(N849="zákl. přenesená",J849,0)</f>
        <v>0</v>
      </c>
      <c r="BH849" s="232">
        <f>IF(N849="sníž. přenesená",J849,0)</f>
        <v>0</v>
      </c>
      <c r="BI849" s="232">
        <f>IF(N849="nulová",J849,0)</f>
        <v>0</v>
      </c>
      <c r="BJ849" s="19" t="s">
        <v>85</v>
      </c>
      <c r="BK849" s="232">
        <f>ROUND(I849*H849,2)</f>
        <v>0</v>
      </c>
      <c r="BL849" s="19" t="s">
        <v>273</v>
      </c>
      <c r="BM849" s="231" t="s">
        <v>883</v>
      </c>
    </row>
    <row r="850" s="2" customFormat="1">
      <c r="A850" s="40"/>
      <c r="B850" s="41"/>
      <c r="C850" s="42"/>
      <c r="D850" s="233" t="s">
        <v>168</v>
      </c>
      <c r="E850" s="42"/>
      <c r="F850" s="234" t="s">
        <v>884</v>
      </c>
      <c r="G850" s="42"/>
      <c r="H850" s="42"/>
      <c r="I850" s="235"/>
      <c r="J850" s="42"/>
      <c r="K850" s="42"/>
      <c r="L850" s="46"/>
      <c r="M850" s="236"/>
      <c r="N850" s="237"/>
      <c r="O850" s="93"/>
      <c r="P850" s="93"/>
      <c r="Q850" s="93"/>
      <c r="R850" s="93"/>
      <c r="S850" s="93"/>
      <c r="T850" s="94"/>
      <c r="U850" s="40"/>
      <c r="V850" s="40"/>
      <c r="W850" s="40"/>
      <c r="X850" s="40"/>
      <c r="Y850" s="40"/>
      <c r="Z850" s="40"/>
      <c r="AA850" s="40"/>
      <c r="AB850" s="40"/>
      <c r="AC850" s="40"/>
      <c r="AD850" s="40"/>
      <c r="AE850" s="40"/>
      <c r="AT850" s="19" t="s">
        <v>168</v>
      </c>
      <c r="AU850" s="19" t="s">
        <v>157</v>
      </c>
    </row>
    <row r="851" s="2" customFormat="1" ht="33" customHeight="1">
      <c r="A851" s="40"/>
      <c r="B851" s="41"/>
      <c r="C851" s="270" t="s">
        <v>885</v>
      </c>
      <c r="D851" s="270" t="s">
        <v>274</v>
      </c>
      <c r="E851" s="271" t="s">
        <v>886</v>
      </c>
      <c r="F851" s="272" t="s">
        <v>887</v>
      </c>
      <c r="G851" s="273" t="s">
        <v>164</v>
      </c>
      <c r="H851" s="274">
        <v>3</v>
      </c>
      <c r="I851" s="275"/>
      <c r="J851" s="276">
        <f>ROUND(I851*H851,2)</f>
        <v>0</v>
      </c>
      <c r="K851" s="272" t="s">
        <v>165</v>
      </c>
      <c r="L851" s="277"/>
      <c r="M851" s="278" t="s">
        <v>1</v>
      </c>
      <c r="N851" s="279" t="s">
        <v>42</v>
      </c>
      <c r="O851" s="93"/>
      <c r="P851" s="229">
        <f>O851*H851</f>
        <v>0</v>
      </c>
      <c r="Q851" s="229">
        <v>0.012489999999999999</v>
      </c>
      <c r="R851" s="229">
        <f>Q851*H851</f>
        <v>0.037469999999999996</v>
      </c>
      <c r="S851" s="229">
        <v>0</v>
      </c>
      <c r="T851" s="230">
        <f>S851*H851</f>
        <v>0</v>
      </c>
      <c r="U851" s="40"/>
      <c r="V851" s="40"/>
      <c r="W851" s="40"/>
      <c r="X851" s="40"/>
      <c r="Y851" s="40"/>
      <c r="Z851" s="40"/>
      <c r="AA851" s="40"/>
      <c r="AB851" s="40"/>
      <c r="AC851" s="40"/>
      <c r="AD851" s="40"/>
      <c r="AE851" s="40"/>
      <c r="AR851" s="231" t="s">
        <v>379</v>
      </c>
      <c r="AT851" s="231" t="s">
        <v>274</v>
      </c>
      <c r="AU851" s="231" t="s">
        <v>157</v>
      </c>
      <c r="AY851" s="19" t="s">
        <v>156</v>
      </c>
      <c r="BE851" s="232">
        <f>IF(N851="základní",J851,0)</f>
        <v>0</v>
      </c>
      <c r="BF851" s="232">
        <f>IF(N851="snížená",J851,0)</f>
        <v>0</v>
      </c>
      <c r="BG851" s="232">
        <f>IF(N851="zákl. přenesená",J851,0)</f>
        <v>0</v>
      </c>
      <c r="BH851" s="232">
        <f>IF(N851="sníž. přenesená",J851,0)</f>
        <v>0</v>
      </c>
      <c r="BI851" s="232">
        <f>IF(N851="nulová",J851,0)</f>
        <v>0</v>
      </c>
      <c r="BJ851" s="19" t="s">
        <v>85</v>
      </c>
      <c r="BK851" s="232">
        <f>ROUND(I851*H851,2)</f>
        <v>0</v>
      </c>
      <c r="BL851" s="19" t="s">
        <v>273</v>
      </c>
      <c r="BM851" s="231" t="s">
        <v>888</v>
      </c>
    </row>
    <row r="852" s="2" customFormat="1">
      <c r="A852" s="40"/>
      <c r="B852" s="41"/>
      <c r="C852" s="42"/>
      <c r="D852" s="233" t="s">
        <v>168</v>
      </c>
      <c r="E852" s="42"/>
      <c r="F852" s="234" t="s">
        <v>887</v>
      </c>
      <c r="G852" s="42"/>
      <c r="H852" s="42"/>
      <c r="I852" s="235"/>
      <c r="J852" s="42"/>
      <c r="K852" s="42"/>
      <c r="L852" s="46"/>
      <c r="M852" s="236"/>
      <c r="N852" s="237"/>
      <c r="O852" s="93"/>
      <c r="P852" s="93"/>
      <c r="Q852" s="93"/>
      <c r="R852" s="93"/>
      <c r="S852" s="93"/>
      <c r="T852" s="94"/>
      <c r="U852" s="40"/>
      <c r="V852" s="40"/>
      <c r="W852" s="40"/>
      <c r="X852" s="40"/>
      <c r="Y852" s="40"/>
      <c r="Z852" s="40"/>
      <c r="AA852" s="40"/>
      <c r="AB852" s="40"/>
      <c r="AC852" s="40"/>
      <c r="AD852" s="40"/>
      <c r="AE852" s="40"/>
      <c r="AT852" s="19" t="s">
        <v>168</v>
      </c>
      <c r="AU852" s="19" t="s">
        <v>157</v>
      </c>
    </row>
    <row r="853" s="15" customFormat="1">
      <c r="A853" s="15"/>
      <c r="B853" s="260"/>
      <c r="C853" s="261"/>
      <c r="D853" s="233" t="s">
        <v>170</v>
      </c>
      <c r="E853" s="262" t="s">
        <v>1</v>
      </c>
      <c r="F853" s="263" t="s">
        <v>889</v>
      </c>
      <c r="G853" s="261"/>
      <c r="H853" s="262" t="s">
        <v>1</v>
      </c>
      <c r="I853" s="264"/>
      <c r="J853" s="261"/>
      <c r="K853" s="261"/>
      <c r="L853" s="265"/>
      <c r="M853" s="266"/>
      <c r="N853" s="267"/>
      <c r="O853" s="267"/>
      <c r="P853" s="267"/>
      <c r="Q853" s="267"/>
      <c r="R853" s="267"/>
      <c r="S853" s="267"/>
      <c r="T853" s="268"/>
      <c r="U853" s="15"/>
      <c r="V853" s="15"/>
      <c r="W853" s="15"/>
      <c r="X853" s="15"/>
      <c r="Y853" s="15"/>
      <c r="Z853" s="15"/>
      <c r="AA853" s="15"/>
      <c r="AB853" s="15"/>
      <c r="AC853" s="15"/>
      <c r="AD853" s="15"/>
      <c r="AE853" s="15"/>
      <c r="AT853" s="269" t="s">
        <v>170</v>
      </c>
      <c r="AU853" s="269" t="s">
        <v>157</v>
      </c>
      <c r="AV853" s="15" t="s">
        <v>85</v>
      </c>
      <c r="AW853" s="15" t="s">
        <v>35</v>
      </c>
      <c r="AX853" s="15" t="s">
        <v>77</v>
      </c>
      <c r="AY853" s="269" t="s">
        <v>156</v>
      </c>
    </row>
    <row r="854" s="13" customFormat="1">
      <c r="A854" s="13"/>
      <c r="B854" s="238"/>
      <c r="C854" s="239"/>
      <c r="D854" s="233" t="s">
        <v>170</v>
      </c>
      <c r="E854" s="240" t="s">
        <v>1</v>
      </c>
      <c r="F854" s="241" t="s">
        <v>890</v>
      </c>
      <c r="G854" s="239"/>
      <c r="H854" s="242">
        <v>1</v>
      </c>
      <c r="I854" s="243"/>
      <c r="J854" s="239"/>
      <c r="K854" s="239"/>
      <c r="L854" s="244"/>
      <c r="M854" s="245"/>
      <c r="N854" s="246"/>
      <c r="O854" s="246"/>
      <c r="P854" s="246"/>
      <c r="Q854" s="246"/>
      <c r="R854" s="246"/>
      <c r="S854" s="246"/>
      <c r="T854" s="247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48" t="s">
        <v>170</v>
      </c>
      <c r="AU854" s="248" t="s">
        <v>157</v>
      </c>
      <c r="AV854" s="13" t="s">
        <v>87</v>
      </c>
      <c r="AW854" s="13" t="s">
        <v>35</v>
      </c>
      <c r="AX854" s="13" t="s">
        <v>77</v>
      </c>
      <c r="AY854" s="248" t="s">
        <v>156</v>
      </c>
    </row>
    <row r="855" s="13" customFormat="1">
      <c r="A855" s="13"/>
      <c r="B855" s="238"/>
      <c r="C855" s="239"/>
      <c r="D855" s="233" t="s">
        <v>170</v>
      </c>
      <c r="E855" s="240" t="s">
        <v>1</v>
      </c>
      <c r="F855" s="241" t="s">
        <v>891</v>
      </c>
      <c r="G855" s="239"/>
      <c r="H855" s="242">
        <v>1</v>
      </c>
      <c r="I855" s="243"/>
      <c r="J855" s="239"/>
      <c r="K855" s="239"/>
      <c r="L855" s="244"/>
      <c r="M855" s="245"/>
      <c r="N855" s="246"/>
      <c r="O855" s="246"/>
      <c r="P855" s="246"/>
      <c r="Q855" s="246"/>
      <c r="R855" s="246"/>
      <c r="S855" s="246"/>
      <c r="T855" s="247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48" t="s">
        <v>170</v>
      </c>
      <c r="AU855" s="248" t="s">
        <v>157</v>
      </c>
      <c r="AV855" s="13" t="s">
        <v>87</v>
      </c>
      <c r="AW855" s="13" t="s">
        <v>35</v>
      </c>
      <c r="AX855" s="13" t="s">
        <v>77</v>
      </c>
      <c r="AY855" s="248" t="s">
        <v>156</v>
      </c>
    </row>
    <row r="856" s="13" customFormat="1">
      <c r="A856" s="13"/>
      <c r="B856" s="238"/>
      <c r="C856" s="239"/>
      <c r="D856" s="233" t="s">
        <v>170</v>
      </c>
      <c r="E856" s="240" t="s">
        <v>1</v>
      </c>
      <c r="F856" s="241" t="s">
        <v>892</v>
      </c>
      <c r="G856" s="239"/>
      <c r="H856" s="242">
        <v>1</v>
      </c>
      <c r="I856" s="243"/>
      <c r="J856" s="239"/>
      <c r="K856" s="239"/>
      <c r="L856" s="244"/>
      <c r="M856" s="245"/>
      <c r="N856" s="246"/>
      <c r="O856" s="246"/>
      <c r="P856" s="246"/>
      <c r="Q856" s="246"/>
      <c r="R856" s="246"/>
      <c r="S856" s="246"/>
      <c r="T856" s="247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48" t="s">
        <v>170</v>
      </c>
      <c r="AU856" s="248" t="s">
        <v>157</v>
      </c>
      <c r="AV856" s="13" t="s">
        <v>87</v>
      </c>
      <c r="AW856" s="13" t="s">
        <v>35</v>
      </c>
      <c r="AX856" s="13" t="s">
        <v>77</v>
      </c>
      <c r="AY856" s="248" t="s">
        <v>156</v>
      </c>
    </row>
    <row r="857" s="14" customFormat="1">
      <c r="A857" s="14"/>
      <c r="B857" s="249"/>
      <c r="C857" s="250"/>
      <c r="D857" s="233" t="s">
        <v>170</v>
      </c>
      <c r="E857" s="251" t="s">
        <v>1</v>
      </c>
      <c r="F857" s="252" t="s">
        <v>174</v>
      </c>
      <c r="G857" s="250"/>
      <c r="H857" s="253">
        <v>3</v>
      </c>
      <c r="I857" s="254"/>
      <c r="J857" s="250"/>
      <c r="K857" s="250"/>
      <c r="L857" s="255"/>
      <c r="M857" s="256"/>
      <c r="N857" s="257"/>
      <c r="O857" s="257"/>
      <c r="P857" s="257"/>
      <c r="Q857" s="257"/>
      <c r="R857" s="257"/>
      <c r="S857" s="257"/>
      <c r="T857" s="258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9" t="s">
        <v>170</v>
      </c>
      <c r="AU857" s="259" t="s">
        <v>157</v>
      </c>
      <c r="AV857" s="14" t="s">
        <v>166</v>
      </c>
      <c r="AW857" s="14" t="s">
        <v>35</v>
      </c>
      <c r="AX857" s="14" t="s">
        <v>85</v>
      </c>
      <c r="AY857" s="259" t="s">
        <v>156</v>
      </c>
    </row>
    <row r="858" s="2" customFormat="1" ht="24.15" customHeight="1">
      <c r="A858" s="40"/>
      <c r="B858" s="41"/>
      <c r="C858" s="220" t="s">
        <v>893</v>
      </c>
      <c r="D858" s="220" t="s">
        <v>161</v>
      </c>
      <c r="E858" s="221" t="s">
        <v>894</v>
      </c>
      <c r="F858" s="222" t="s">
        <v>895</v>
      </c>
      <c r="G858" s="223" t="s">
        <v>164</v>
      </c>
      <c r="H858" s="224">
        <v>68</v>
      </c>
      <c r="I858" s="225"/>
      <c r="J858" s="226">
        <f>ROUND(I858*H858,2)</f>
        <v>0</v>
      </c>
      <c r="K858" s="222" t="s">
        <v>165</v>
      </c>
      <c r="L858" s="46"/>
      <c r="M858" s="227" t="s">
        <v>1</v>
      </c>
      <c r="N858" s="228" t="s">
        <v>42</v>
      </c>
      <c r="O858" s="93"/>
      <c r="P858" s="229">
        <f>O858*H858</f>
        <v>0</v>
      </c>
      <c r="Q858" s="229">
        <v>0.018339999999999999</v>
      </c>
      <c r="R858" s="229">
        <f>Q858*H858</f>
        <v>1.24712</v>
      </c>
      <c r="S858" s="229">
        <v>0</v>
      </c>
      <c r="T858" s="230">
        <f>S858*H858</f>
        <v>0</v>
      </c>
      <c r="U858" s="40"/>
      <c r="V858" s="40"/>
      <c r="W858" s="40"/>
      <c r="X858" s="40"/>
      <c r="Y858" s="40"/>
      <c r="Z858" s="40"/>
      <c r="AA858" s="40"/>
      <c r="AB858" s="40"/>
      <c r="AC858" s="40"/>
      <c r="AD858" s="40"/>
      <c r="AE858" s="40"/>
      <c r="AR858" s="231" t="s">
        <v>273</v>
      </c>
      <c r="AT858" s="231" t="s">
        <v>161</v>
      </c>
      <c r="AU858" s="231" t="s">
        <v>157</v>
      </c>
      <c r="AY858" s="19" t="s">
        <v>156</v>
      </c>
      <c r="BE858" s="232">
        <f>IF(N858="základní",J858,0)</f>
        <v>0</v>
      </c>
      <c r="BF858" s="232">
        <f>IF(N858="snížená",J858,0)</f>
        <v>0</v>
      </c>
      <c r="BG858" s="232">
        <f>IF(N858="zákl. přenesená",J858,0)</f>
        <v>0</v>
      </c>
      <c r="BH858" s="232">
        <f>IF(N858="sníž. přenesená",J858,0)</f>
        <v>0</v>
      </c>
      <c r="BI858" s="232">
        <f>IF(N858="nulová",J858,0)</f>
        <v>0</v>
      </c>
      <c r="BJ858" s="19" t="s">
        <v>85</v>
      </c>
      <c r="BK858" s="232">
        <f>ROUND(I858*H858,2)</f>
        <v>0</v>
      </c>
      <c r="BL858" s="19" t="s">
        <v>273</v>
      </c>
      <c r="BM858" s="231" t="s">
        <v>896</v>
      </c>
    </row>
    <row r="859" s="2" customFormat="1">
      <c r="A859" s="40"/>
      <c r="B859" s="41"/>
      <c r="C859" s="42"/>
      <c r="D859" s="233" t="s">
        <v>168</v>
      </c>
      <c r="E859" s="42"/>
      <c r="F859" s="234" t="s">
        <v>897</v>
      </c>
      <c r="G859" s="42"/>
      <c r="H859" s="42"/>
      <c r="I859" s="235"/>
      <c r="J859" s="42"/>
      <c r="K859" s="42"/>
      <c r="L859" s="46"/>
      <c r="M859" s="236"/>
      <c r="N859" s="237"/>
      <c r="O859" s="93"/>
      <c r="P859" s="93"/>
      <c r="Q859" s="93"/>
      <c r="R859" s="93"/>
      <c r="S859" s="93"/>
      <c r="T859" s="94"/>
      <c r="U859" s="40"/>
      <c r="V859" s="40"/>
      <c r="W859" s="40"/>
      <c r="X859" s="40"/>
      <c r="Y859" s="40"/>
      <c r="Z859" s="40"/>
      <c r="AA859" s="40"/>
      <c r="AB859" s="40"/>
      <c r="AC859" s="40"/>
      <c r="AD859" s="40"/>
      <c r="AE859" s="40"/>
      <c r="AT859" s="19" t="s">
        <v>168</v>
      </c>
      <c r="AU859" s="19" t="s">
        <v>157</v>
      </c>
    </row>
    <row r="860" s="13" customFormat="1">
      <c r="A860" s="13"/>
      <c r="B860" s="238"/>
      <c r="C860" s="239"/>
      <c r="D860" s="233" t="s">
        <v>170</v>
      </c>
      <c r="E860" s="240" t="s">
        <v>1</v>
      </c>
      <c r="F860" s="241" t="s">
        <v>898</v>
      </c>
      <c r="G860" s="239"/>
      <c r="H860" s="242">
        <v>12</v>
      </c>
      <c r="I860" s="243"/>
      <c r="J860" s="239"/>
      <c r="K860" s="239"/>
      <c r="L860" s="244"/>
      <c r="M860" s="245"/>
      <c r="N860" s="246"/>
      <c r="O860" s="246"/>
      <c r="P860" s="246"/>
      <c r="Q860" s="246"/>
      <c r="R860" s="246"/>
      <c r="S860" s="246"/>
      <c r="T860" s="247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48" t="s">
        <v>170</v>
      </c>
      <c r="AU860" s="248" t="s">
        <v>157</v>
      </c>
      <c r="AV860" s="13" t="s">
        <v>87</v>
      </c>
      <c r="AW860" s="13" t="s">
        <v>35</v>
      </c>
      <c r="AX860" s="13" t="s">
        <v>77</v>
      </c>
      <c r="AY860" s="248" t="s">
        <v>156</v>
      </c>
    </row>
    <row r="861" s="13" customFormat="1">
      <c r="A861" s="13"/>
      <c r="B861" s="238"/>
      <c r="C861" s="239"/>
      <c r="D861" s="233" t="s">
        <v>170</v>
      </c>
      <c r="E861" s="240" t="s">
        <v>1</v>
      </c>
      <c r="F861" s="241" t="s">
        <v>899</v>
      </c>
      <c r="G861" s="239"/>
      <c r="H861" s="242">
        <v>54</v>
      </c>
      <c r="I861" s="243"/>
      <c r="J861" s="239"/>
      <c r="K861" s="239"/>
      <c r="L861" s="244"/>
      <c r="M861" s="245"/>
      <c r="N861" s="246"/>
      <c r="O861" s="246"/>
      <c r="P861" s="246"/>
      <c r="Q861" s="246"/>
      <c r="R861" s="246"/>
      <c r="S861" s="246"/>
      <c r="T861" s="247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48" t="s">
        <v>170</v>
      </c>
      <c r="AU861" s="248" t="s">
        <v>157</v>
      </c>
      <c r="AV861" s="13" t="s">
        <v>87</v>
      </c>
      <c r="AW861" s="13" t="s">
        <v>35</v>
      </c>
      <c r="AX861" s="13" t="s">
        <v>77</v>
      </c>
      <c r="AY861" s="248" t="s">
        <v>156</v>
      </c>
    </row>
    <row r="862" s="13" customFormat="1">
      <c r="A862" s="13"/>
      <c r="B862" s="238"/>
      <c r="C862" s="239"/>
      <c r="D862" s="233" t="s">
        <v>170</v>
      </c>
      <c r="E862" s="240" t="s">
        <v>1</v>
      </c>
      <c r="F862" s="241" t="s">
        <v>900</v>
      </c>
      <c r="G862" s="239"/>
      <c r="H862" s="242">
        <v>2</v>
      </c>
      <c r="I862" s="243"/>
      <c r="J862" s="239"/>
      <c r="K862" s="239"/>
      <c r="L862" s="244"/>
      <c r="M862" s="245"/>
      <c r="N862" s="246"/>
      <c r="O862" s="246"/>
      <c r="P862" s="246"/>
      <c r="Q862" s="246"/>
      <c r="R862" s="246"/>
      <c r="S862" s="246"/>
      <c r="T862" s="247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48" t="s">
        <v>170</v>
      </c>
      <c r="AU862" s="248" t="s">
        <v>157</v>
      </c>
      <c r="AV862" s="13" t="s">
        <v>87</v>
      </c>
      <c r="AW862" s="13" t="s">
        <v>35</v>
      </c>
      <c r="AX862" s="13" t="s">
        <v>77</v>
      </c>
      <c r="AY862" s="248" t="s">
        <v>156</v>
      </c>
    </row>
    <row r="863" s="14" customFormat="1">
      <c r="A863" s="14"/>
      <c r="B863" s="249"/>
      <c r="C863" s="250"/>
      <c r="D863" s="233" t="s">
        <v>170</v>
      </c>
      <c r="E863" s="251" t="s">
        <v>1</v>
      </c>
      <c r="F863" s="252" t="s">
        <v>174</v>
      </c>
      <c r="G863" s="250"/>
      <c r="H863" s="253">
        <v>68</v>
      </c>
      <c r="I863" s="254"/>
      <c r="J863" s="250"/>
      <c r="K863" s="250"/>
      <c r="L863" s="255"/>
      <c r="M863" s="256"/>
      <c r="N863" s="257"/>
      <c r="O863" s="257"/>
      <c r="P863" s="257"/>
      <c r="Q863" s="257"/>
      <c r="R863" s="257"/>
      <c r="S863" s="257"/>
      <c r="T863" s="258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9" t="s">
        <v>170</v>
      </c>
      <c r="AU863" s="259" t="s">
        <v>157</v>
      </c>
      <c r="AV863" s="14" t="s">
        <v>166</v>
      </c>
      <c r="AW863" s="14" t="s">
        <v>35</v>
      </c>
      <c r="AX863" s="14" t="s">
        <v>85</v>
      </c>
      <c r="AY863" s="259" t="s">
        <v>156</v>
      </c>
    </row>
    <row r="864" s="2" customFormat="1" ht="24.15" customHeight="1">
      <c r="A864" s="40"/>
      <c r="B864" s="41"/>
      <c r="C864" s="220" t="s">
        <v>901</v>
      </c>
      <c r="D864" s="220" t="s">
        <v>161</v>
      </c>
      <c r="E864" s="221" t="s">
        <v>902</v>
      </c>
      <c r="F864" s="222" t="s">
        <v>903</v>
      </c>
      <c r="G864" s="223" t="s">
        <v>177</v>
      </c>
      <c r="H864" s="224">
        <v>50.445</v>
      </c>
      <c r="I864" s="225"/>
      <c r="J864" s="226">
        <f>ROUND(I864*H864,2)</f>
        <v>0</v>
      </c>
      <c r="K864" s="222" t="s">
        <v>165</v>
      </c>
      <c r="L864" s="46"/>
      <c r="M864" s="227" t="s">
        <v>1</v>
      </c>
      <c r="N864" s="228" t="s">
        <v>42</v>
      </c>
      <c r="O864" s="93"/>
      <c r="P864" s="229">
        <f>O864*H864</f>
        <v>0</v>
      </c>
      <c r="Q864" s="229">
        <v>0.017100000000000001</v>
      </c>
      <c r="R864" s="229">
        <f>Q864*H864</f>
        <v>0.86260950000000003</v>
      </c>
      <c r="S864" s="229">
        <v>0</v>
      </c>
      <c r="T864" s="230">
        <f>S864*H864</f>
        <v>0</v>
      </c>
      <c r="U864" s="40"/>
      <c r="V864" s="40"/>
      <c r="W864" s="40"/>
      <c r="X864" s="40"/>
      <c r="Y864" s="40"/>
      <c r="Z864" s="40"/>
      <c r="AA864" s="40"/>
      <c r="AB864" s="40"/>
      <c r="AC864" s="40"/>
      <c r="AD864" s="40"/>
      <c r="AE864" s="40"/>
      <c r="AR864" s="231" t="s">
        <v>273</v>
      </c>
      <c r="AT864" s="231" t="s">
        <v>161</v>
      </c>
      <c r="AU864" s="231" t="s">
        <v>157</v>
      </c>
      <c r="AY864" s="19" t="s">
        <v>156</v>
      </c>
      <c r="BE864" s="232">
        <f>IF(N864="základní",J864,0)</f>
        <v>0</v>
      </c>
      <c r="BF864" s="232">
        <f>IF(N864="snížená",J864,0)</f>
        <v>0</v>
      </c>
      <c r="BG864" s="232">
        <f>IF(N864="zákl. přenesená",J864,0)</f>
        <v>0</v>
      </c>
      <c r="BH864" s="232">
        <f>IF(N864="sníž. přenesená",J864,0)</f>
        <v>0</v>
      </c>
      <c r="BI864" s="232">
        <f>IF(N864="nulová",J864,0)</f>
        <v>0</v>
      </c>
      <c r="BJ864" s="19" t="s">
        <v>85</v>
      </c>
      <c r="BK864" s="232">
        <f>ROUND(I864*H864,2)</f>
        <v>0</v>
      </c>
      <c r="BL864" s="19" t="s">
        <v>273</v>
      </c>
      <c r="BM864" s="231" t="s">
        <v>904</v>
      </c>
    </row>
    <row r="865" s="2" customFormat="1">
      <c r="A865" s="40"/>
      <c r="B865" s="41"/>
      <c r="C865" s="42"/>
      <c r="D865" s="233" t="s">
        <v>168</v>
      </c>
      <c r="E865" s="42"/>
      <c r="F865" s="234" t="s">
        <v>905</v>
      </c>
      <c r="G865" s="42"/>
      <c r="H865" s="42"/>
      <c r="I865" s="235"/>
      <c r="J865" s="42"/>
      <c r="K865" s="42"/>
      <c r="L865" s="46"/>
      <c r="M865" s="236"/>
      <c r="N865" s="237"/>
      <c r="O865" s="93"/>
      <c r="P865" s="93"/>
      <c r="Q865" s="93"/>
      <c r="R865" s="93"/>
      <c r="S865" s="93"/>
      <c r="T865" s="94"/>
      <c r="U865" s="40"/>
      <c r="V865" s="40"/>
      <c r="W865" s="40"/>
      <c r="X865" s="40"/>
      <c r="Y865" s="40"/>
      <c r="Z865" s="40"/>
      <c r="AA865" s="40"/>
      <c r="AB865" s="40"/>
      <c r="AC865" s="40"/>
      <c r="AD865" s="40"/>
      <c r="AE865" s="40"/>
      <c r="AT865" s="19" t="s">
        <v>168</v>
      </c>
      <c r="AU865" s="19" t="s">
        <v>157</v>
      </c>
    </row>
    <row r="866" s="15" customFormat="1">
      <c r="A866" s="15"/>
      <c r="B866" s="260"/>
      <c r="C866" s="261"/>
      <c r="D866" s="233" t="s">
        <v>170</v>
      </c>
      <c r="E866" s="262" t="s">
        <v>1</v>
      </c>
      <c r="F866" s="263" t="s">
        <v>906</v>
      </c>
      <c r="G866" s="261"/>
      <c r="H866" s="262" t="s">
        <v>1</v>
      </c>
      <c r="I866" s="264"/>
      <c r="J866" s="261"/>
      <c r="K866" s="261"/>
      <c r="L866" s="265"/>
      <c r="M866" s="266"/>
      <c r="N866" s="267"/>
      <c r="O866" s="267"/>
      <c r="P866" s="267"/>
      <c r="Q866" s="267"/>
      <c r="R866" s="267"/>
      <c r="S866" s="267"/>
      <c r="T866" s="268"/>
      <c r="U866" s="15"/>
      <c r="V866" s="15"/>
      <c r="W866" s="15"/>
      <c r="X866" s="15"/>
      <c r="Y866" s="15"/>
      <c r="Z866" s="15"/>
      <c r="AA866" s="15"/>
      <c r="AB866" s="15"/>
      <c r="AC866" s="15"/>
      <c r="AD866" s="15"/>
      <c r="AE866" s="15"/>
      <c r="AT866" s="269" t="s">
        <v>170</v>
      </c>
      <c r="AU866" s="269" t="s">
        <v>157</v>
      </c>
      <c r="AV866" s="15" t="s">
        <v>85</v>
      </c>
      <c r="AW866" s="15" t="s">
        <v>35</v>
      </c>
      <c r="AX866" s="15" t="s">
        <v>77</v>
      </c>
      <c r="AY866" s="269" t="s">
        <v>156</v>
      </c>
    </row>
    <row r="867" s="13" customFormat="1">
      <c r="A867" s="13"/>
      <c r="B867" s="238"/>
      <c r="C867" s="239"/>
      <c r="D867" s="233" t="s">
        <v>170</v>
      </c>
      <c r="E867" s="240" t="s">
        <v>1</v>
      </c>
      <c r="F867" s="241" t="s">
        <v>907</v>
      </c>
      <c r="G867" s="239"/>
      <c r="H867" s="242">
        <v>16.815000000000001</v>
      </c>
      <c r="I867" s="243"/>
      <c r="J867" s="239"/>
      <c r="K867" s="239"/>
      <c r="L867" s="244"/>
      <c r="M867" s="245"/>
      <c r="N867" s="246"/>
      <c r="O867" s="246"/>
      <c r="P867" s="246"/>
      <c r="Q867" s="246"/>
      <c r="R867" s="246"/>
      <c r="S867" s="246"/>
      <c r="T867" s="247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48" t="s">
        <v>170</v>
      </c>
      <c r="AU867" s="248" t="s">
        <v>157</v>
      </c>
      <c r="AV867" s="13" t="s">
        <v>87</v>
      </c>
      <c r="AW867" s="13" t="s">
        <v>35</v>
      </c>
      <c r="AX867" s="13" t="s">
        <v>77</v>
      </c>
      <c r="AY867" s="248" t="s">
        <v>156</v>
      </c>
    </row>
    <row r="868" s="13" customFormat="1">
      <c r="A868" s="13"/>
      <c r="B868" s="238"/>
      <c r="C868" s="239"/>
      <c r="D868" s="233" t="s">
        <v>170</v>
      </c>
      <c r="E868" s="240" t="s">
        <v>1</v>
      </c>
      <c r="F868" s="241" t="s">
        <v>908</v>
      </c>
      <c r="G868" s="239"/>
      <c r="H868" s="242">
        <v>16.815000000000001</v>
      </c>
      <c r="I868" s="243"/>
      <c r="J868" s="239"/>
      <c r="K868" s="239"/>
      <c r="L868" s="244"/>
      <c r="M868" s="245"/>
      <c r="N868" s="246"/>
      <c r="O868" s="246"/>
      <c r="P868" s="246"/>
      <c r="Q868" s="246"/>
      <c r="R868" s="246"/>
      <c r="S868" s="246"/>
      <c r="T868" s="247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48" t="s">
        <v>170</v>
      </c>
      <c r="AU868" s="248" t="s">
        <v>157</v>
      </c>
      <c r="AV868" s="13" t="s">
        <v>87</v>
      </c>
      <c r="AW868" s="13" t="s">
        <v>35</v>
      </c>
      <c r="AX868" s="13" t="s">
        <v>77</v>
      </c>
      <c r="AY868" s="248" t="s">
        <v>156</v>
      </c>
    </row>
    <row r="869" s="13" customFormat="1">
      <c r="A869" s="13"/>
      <c r="B869" s="238"/>
      <c r="C869" s="239"/>
      <c r="D869" s="233" t="s">
        <v>170</v>
      </c>
      <c r="E869" s="240" t="s">
        <v>1</v>
      </c>
      <c r="F869" s="241" t="s">
        <v>909</v>
      </c>
      <c r="G869" s="239"/>
      <c r="H869" s="242">
        <v>16.815000000000001</v>
      </c>
      <c r="I869" s="243"/>
      <c r="J869" s="239"/>
      <c r="K869" s="239"/>
      <c r="L869" s="244"/>
      <c r="M869" s="245"/>
      <c r="N869" s="246"/>
      <c r="O869" s="246"/>
      <c r="P869" s="246"/>
      <c r="Q869" s="246"/>
      <c r="R869" s="246"/>
      <c r="S869" s="246"/>
      <c r="T869" s="247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48" t="s">
        <v>170</v>
      </c>
      <c r="AU869" s="248" t="s">
        <v>157</v>
      </c>
      <c r="AV869" s="13" t="s">
        <v>87</v>
      </c>
      <c r="AW869" s="13" t="s">
        <v>35</v>
      </c>
      <c r="AX869" s="13" t="s">
        <v>77</v>
      </c>
      <c r="AY869" s="248" t="s">
        <v>156</v>
      </c>
    </row>
    <row r="870" s="14" customFormat="1">
      <c r="A870" s="14"/>
      <c r="B870" s="249"/>
      <c r="C870" s="250"/>
      <c r="D870" s="233" t="s">
        <v>170</v>
      </c>
      <c r="E870" s="251" t="s">
        <v>1</v>
      </c>
      <c r="F870" s="252" t="s">
        <v>174</v>
      </c>
      <c r="G870" s="250"/>
      <c r="H870" s="253">
        <v>50.445</v>
      </c>
      <c r="I870" s="254"/>
      <c r="J870" s="250"/>
      <c r="K870" s="250"/>
      <c r="L870" s="255"/>
      <c r="M870" s="256"/>
      <c r="N870" s="257"/>
      <c r="O870" s="257"/>
      <c r="P870" s="257"/>
      <c r="Q870" s="257"/>
      <c r="R870" s="257"/>
      <c r="S870" s="257"/>
      <c r="T870" s="258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9" t="s">
        <v>170</v>
      </c>
      <c r="AU870" s="259" t="s">
        <v>157</v>
      </c>
      <c r="AV870" s="14" t="s">
        <v>166</v>
      </c>
      <c r="AW870" s="14" t="s">
        <v>35</v>
      </c>
      <c r="AX870" s="14" t="s">
        <v>85</v>
      </c>
      <c r="AY870" s="259" t="s">
        <v>156</v>
      </c>
    </row>
    <row r="871" s="2" customFormat="1" ht="33" customHeight="1">
      <c r="A871" s="40"/>
      <c r="B871" s="41"/>
      <c r="C871" s="220" t="s">
        <v>910</v>
      </c>
      <c r="D871" s="220" t="s">
        <v>161</v>
      </c>
      <c r="E871" s="221" t="s">
        <v>911</v>
      </c>
      <c r="F871" s="222" t="s">
        <v>912</v>
      </c>
      <c r="G871" s="223" t="s">
        <v>164</v>
      </c>
      <c r="H871" s="224">
        <v>21</v>
      </c>
      <c r="I871" s="225"/>
      <c r="J871" s="226">
        <f>ROUND(I871*H871,2)</f>
        <v>0</v>
      </c>
      <c r="K871" s="222" t="s">
        <v>165</v>
      </c>
      <c r="L871" s="46"/>
      <c r="M871" s="227" t="s">
        <v>1</v>
      </c>
      <c r="N871" s="228" t="s">
        <v>42</v>
      </c>
      <c r="O871" s="93"/>
      <c r="P871" s="229">
        <f>O871*H871</f>
        <v>0</v>
      </c>
      <c r="Q871" s="229">
        <v>0.025739999999999999</v>
      </c>
      <c r="R871" s="229">
        <f>Q871*H871</f>
        <v>0.54054000000000002</v>
      </c>
      <c r="S871" s="229">
        <v>0</v>
      </c>
      <c r="T871" s="230">
        <f>S871*H871</f>
        <v>0</v>
      </c>
      <c r="U871" s="40"/>
      <c r="V871" s="40"/>
      <c r="W871" s="40"/>
      <c r="X871" s="40"/>
      <c r="Y871" s="40"/>
      <c r="Z871" s="40"/>
      <c r="AA871" s="40"/>
      <c r="AB871" s="40"/>
      <c r="AC871" s="40"/>
      <c r="AD871" s="40"/>
      <c r="AE871" s="40"/>
      <c r="AR871" s="231" t="s">
        <v>273</v>
      </c>
      <c r="AT871" s="231" t="s">
        <v>161</v>
      </c>
      <c r="AU871" s="231" t="s">
        <v>157</v>
      </c>
      <c r="AY871" s="19" t="s">
        <v>156</v>
      </c>
      <c r="BE871" s="232">
        <f>IF(N871="základní",J871,0)</f>
        <v>0</v>
      </c>
      <c r="BF871" s="232">
        <f>IF(N871="snížená",J871,0)</f>
        <v>0</v>
      </c>
      <c r="BG871" s="232">
        <f>IF(N871="zákl. přenesená",J871,0)</f>
        <v>0</v>
      </c>
      <c r="BH871" s="232">
        <f>IF(N871="sníž. přenesená",J871,0)</f>
        <v>0</v>
      </c>
      <c r="BI871" s="232">
        <f>IF(N871="nulová",J871,0)</f>
        <v>0</v>
      </c>
      <c r="BJ871" s="19" t="s">
        <v>85</v>
      </c>
      <c r="BK871" s="232">
        <f>ROUND(I871*H871,2)</f>
        <v>0</v>
      </c>
      <c r="BL871" s="19" t="s">
        <v>273</v>
      </c>
      <c r="BM871" s="231" t="s">
        <v>913</v>
      </c>
    </row>
    <row r="872" s="2" customFormat="1">
      <c r="A872" s="40"/>
      <c r="B872" s="41"/>
      <c r="C872" s="42"/>
      <c r="D872" s="233" t="s">
        <v>168</v>
      </c>
      <c r="E872" s="42"/>
      <c r="F872" s="234" t="s">
        <v>914</v>
      </c>
      <c r="G872" s="42"/>
      <c r="H872" s="42"/>
      <c r="I872" s="235"/>
      <c r="J872" s="42"/>
      <c r="K872" s="42"/>
      <c r="L872" s="46"/>
      <c r="M872" s="236"/>
      <c r="N872" s="237"/>
      <c r="O872" s="93"/>
      <c r="P872" s="93"/>
      <c r="Q872" s="93"/>
      <c r="R872" s="93"/>
      <c r="S872" s="93"/>
      <c r="T872" s="94"/>
      <c r="U872" s="40"/>
      <c r="V872" s="40"/>
      <c r="W872" s="40"/>
      <c r="X872" s="40"/>
      <c r="Y872" s="40"/>
      <c r="Z872" s="40"/>
      <c r="AA872" s="40"/>
      <c r="AB872" s="40"/>
      <c r="AC872" s="40"/>
      <c r="AD872" s="40"/>
      <c r="AE872" s="40"/>
      <c r="AT872" s="19" t="s">
        <v>168</v>
      </c>
      <c r="AU872" s="19" t="s">
        <v>157</v>
      </c>
    </row>
    <row r="873" s="15" customFormat="1">
      <c r="A873" s="15"/>
      <c r="B873" s="260"/>
      <c r="C873" s="261"/>
      <c r="D873" s="233" t="s">
        <v>170</v>
      </c>
      <c r="E873" s="262" t="s">
        <v>1</v>
      </c>
      <c r="F873" s="263" t="s">
        <v>906</v>
      </c>
      <c r="G873" s="261"/>
      <c r="H873" s="262" t="s">
        <v>1</v>
      </c>
      <c r="I873" s="264"/>
      <c r="J873" s="261"/>
      <c r="K873" s="261"/>
      <c r="L873" s="265"/>
      <c r="M873" s="266"/>
      <c r="N873" s="267"/>
      <c r="O873" s="267"/>
      <c r="P873" s="267"/>
      <c r="Q873" s="267"/>
      <c r="R873" s="267"/>
      <c r="S873" s="267"/>
      <c r="T873" s="268"/>
      <c r="U873" s="15"/>
      <c r="V873" s="15"/>
      <c r="W873" s="15"/>
      <c r="X873" s="15"/>
      <c r="Y873" s="15"/>
      <c r="Z873" s="15"/>
      <c r="AA873" s="15"/>
      <c r="AB873" s="15"/>
      <c r="AC873" s="15"/>
      <c r="AD873" s="15"/>
      <c r="AE873" s="15"/>
      <c r="AT873" s="269" t="s">
        <v>170</v>
      </c>
      <c r="AU873" s="269" t="s">
        <v>157</v>
      </c>
      <c r="AV873" s="15" t="s">
        <v>85</v>
      </c>
      <c r="AW873" s="15" t="s">
        <v>35</v>
      </c>
      <c r="AX873" s="15" t="s">
        <v>77</v>
      </c>
      <c r="AY873" s="269" t="s">
        <v>156</v>
      </c>
    </row>
    <row r="874" s="13" customFormat="1">
      <c r="A874" s="13"/>
      <c r="B874" s="238"/>
      <c r="C874" s="239"/>
      <c r="D874" s="233" t="s">
        <v>170</v>
      </c>
      <c r="E874" s="240" t="s">
        <v>1</v>
      </c>
      <c r="F874" s="241" t="s">
        <v>915</v>
      </c>
      <c r="G874" s="239"/>
      <c r="H874" s="242">
        <v>7</v>
      </c>
      <c r="I874" s="243"/>
      <c r="J874" s="239"/>
      <c r="K874" s="239"/>
      <c r="L874" s="244"/>
      <c r="M874" s="245"/>
      <c r="N874" s="246"/>
      <c r="O874" s="246"/>
      <c r="P874" s="246"/>
      <c r="Q874" s="246"/>
      <c r="R874" s="246"/>
      <c r="S874" s="246"/>
      <c r="T874" s="247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48" t="s">
        <v>170</v>
      </c>
      <c r="AU874" s="248" t="s">
        <v>157</v>
      </c>
      <c r="AV874" s="13" t="s">
        <v>87</v>
      </c>
      <c r="AW874" s="13" t="s">
        <v>35</v>
      </c>
      <c r="AX874" s="13" t="s">
        <v>77</v>
      </c>
      <c r="AY874" s="248" t="s">
        <v>156</v>
      </c>
    </row>
    <row r="875" s="13" customFormat="1">
      <c r="A875" s="13"/>
      <c r="B875" s="238"/>
      <c r="C875" s="239"/>
      <c r="D875" s="233" t="s">
        <v>170</v>
      </c>
      <c r="E875" s="240" t="s">
        <v>1</v>
      </c>
      <c r="F875" s="241" t="s">
        <v>916</v>
      </c>
      <c r="G875" s="239"/>
      <c r="H875" s="242">
        <v>7</v>
      </c>
      <c r="I875" s="243"/>
      <c r="J875" s="239"/>
      <c r="K875" s="239"/>
      <c r="L875" s="244"/>
      <c r="M875" s="245"/>
      <c r="N875" s="246"/>
      <c r="O875" s="246"/>
      <c r="P875" s="246"/>
      <c r="Q875" s="246"/>
      <c r="R875" s="246"/>
      <c r="S875" s="246"/>
      <c r="T875" s="247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48" t="s">
        <v>170</v>
      </c>
      <c r="AU875" s="248" t="s">
        <v>157</v>
      </c>
      <c r="AV875" s="13" t="s">
        <v>87</v>
      </c>
      <c r="AW875" s="13" t="s">
        <v>35</v>
      </c>
      <c r="AX875" s="13" t="s">
        <v>77</v>
      </c>
      <c r="AY875" s="248" t="s">
        <v>156</v>
      </c>
    </row>
    <row r="876" s="13" customFormat="1">
      <c r="A876" s="13"/>
      <c r="B876" s="238"/>
      <c r="C876" s="239"/>
      <c r="D876" s="233" t="s">
        <v>170</v>
      </c>
      <c r="E876" s="240" t="s">
        <v>1</v>
      </c>
      <c r="F876" s="241" t="s">
        <v>917</v>
      </c>
      <c r="G876" s="239"/>
      <c r="H876" s="242">
        <v>7</v>
      </c>
      <c r="I876" s="243"/>
      <c r="J876" s="239"/>
      <c r="K876" s="239"/>
      <c r="L876" s="244"/>
      <c r="M876" s="245"/>
      <c r="N876" s="246"/>
      <c r="O876" s="246"/>
      <c r="P876" s="246"/>
      <c r="Q876" s="246"/>
      <c r="R876" s="246"/>
      <c r="S876" s="246"/>
      <c r="T876" s="247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48" t="s">
        <v>170</v>
      </c>
      <c r="AU876" s="248" t="s">
        <v>157</v>
      </c>
      <c r="AV876" s="13" t="s">
        <v>87</v>
      </c>
      <c r="AW876" s="13" t="s">
        <v>35</v>
      </c>
      <c r="AX876" s="13" t="s">
        <v>77</v>
      </c>
      <c r="AY876" s="248" t="s">
        <v>156</v>
      </c>
    </row>
    <row r="877" s="14" customFormat="1">
      <c r="A877" s="14"/>
      <c r="B877" s="249"/>
      <c r="C877" s="250"/>
      <c r="D877" s="233" t="s">
        <v>170</v>
      </c>
      <c r="E877" s="251" t="s">
        <v>1</v>
      </c>
      <c r="F877" s="252" t="s">
        <v>174</v>
      </c>
      <c r="G877" s="250"/>
      <c r="H877" s="253">
        <v>21</v>
      </c>
      <c r="I877" s="254"/>
      <c r="J877" s="250"/>
      <c r="K877" s="250"/>
      <c r="L877" s="255"/>
      <c r="M877" s="256"/>
      <c r="N877" s="257"/>
      <c r="O877" s="257"/>
      <c r="P877" s="257"/>
      <c r="Q877" s="257"/>
      <c r="R877" s="257"/>
      <c r="S877" s="257"/>
      <c r="T877" s="258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59" t="s">
        <v>170</v>
      </c>
      <c r="AU877" s="259" t="s">
        <v>157</v>
      </c>
      <c r="AV877" s="14" t="s">
        <v>166</v>
      </c>
      <c r="AW877" s="14" t="s">
        <v>35</v>
      </c>
      <c r="AX877" s="14" t="s">
        <v>85</v>
      </c>
      <c r="AY877" s="259" t="s">
        <v>156</v>
      </c>
    </row>
    <row r="878" s="2" customFormat="1" ht="33" customHeight="1">
      <c r="A878" s="40"/>
      <c r="B878" s="41"/>
      <c r="C878" s="220" t="s">
        <v>918</v>
      </c>
      <c r="D878" s="220" t="s">
        <v>161</v>
      </c>
      <c r="E878" s="221" t="s">
        <v>919</v>
      </c>
      <c r="F878" s="222" t="s">
        <v>920</v>
      </c>
      <c r="G878" s="223" t="s">
        <v>177</v>
      </c>
      <c r="H878" s="224">
        <v>114.75</v>
      </c>
      <c r="I878" s="225"/>
      <c r="J878" s="226">
        <f>ROUND(I878*H878,2)</f>
        <v>0</v>
      </c>
      <c r="K878" s="222" t="s">
        <v>165</v>
      </c>
      <c r="L878" s="46"/>
      <c r="M878" s="227" t="s">
        <v>1</v>
      </c>
      <c r="N878" s="228" t="s">
        <v>42</v>
      </c>
      <c r="O878" s="93"/>
      <c r="P878" s="229">
        <f>O878*H878</f>
        <v>0</v>
      </c>
      <c r="Q878" s="229">
        <v>0.0070499999999999998</v>
      </c>
      <c r="R878" s="229">
        <f>Q878*H878</f>
        <v>0.80898749999999997</v>
      </c>
      <c r="S878" s="229">
        <v>0</v>
      </c>
      <c r="T878" s="230">
        <f>S878*H878</f>
        <v>0</v>
      </c>
      <c r="U878" s="40"/>
      <c r="V878" s="40"/>
      <c r="W878" s="40"/>
      <c r="X878" s="40"/>
      <c r="Y878" s="40"/>
      <c r="Z878" s="40"/>
      <c r="AA878" s="40"/>
      <c r="AB878" s="40"/>
      <c r="AC878" s="40"/>
      <c r="AD878" s="40"/>
      <c r="AE878" s="40"/>
      <c r="AR878" s="231" t="s">
        <v>273</v>
      </c>
      <c r="AT878" s="231" t="s">
        <v>161</v>
      </c>
      <c r="AU878" s="231" t="s">
        <v>157</v>
      </c>
      <c r="AY878" s="19" t="s">
        <v>156</v>
      </c>
      <c r="BE878" s="232">
        <f>IF(N878="základní",J878,0)</f>
        <v>0</v>
      </c>
      <c r="BF878" s="232">
        <f>IF(N878="snížená",J878,0)</f>
        <v>0</v>
      </c>
      <c r="BG878" s="232">
        <f>IF(N878="zákl. přenesená",J878,0)</f>
        <v>0</v>
      </c>
      <c r="BH878" s="232">
        <f>IF(N878="sníž. přenesená",J878,0)</f>
        <v>0</v>
      </c>
      <c r="BI878" s="232">
        <f>IF(N878="nulová",J878,0)</f>
        <v>0</v>
      </c>
      <c r="BJ878" s="19" t="s">
        <v>85</v>
      </c>
      <c r="BK878" s="232">
        <f>ROUND(I878*H878,2)</f>
        <v>0</v>
      </c>
      <c r="BL878" s="19" t="s">
        <v>273</v>
      </c>
      <c r="BM878" s="231" t="s">
        <v>921</v>
      </c>
    </row>
    <row r="879" s="2" customFormat="1">
      <c r="A879" s="40"/>
      <c r="B879" s="41"/>
      <c r="C879" s="42"/>
      <c r="D879" s="233" t="s">
        <v>168</v>
      </c>
      <c r="E879" s="42"/>
      <c r="F879" s="234" t="s">
        <v>922</v>
      </c>
      <c r="G879" s="42"/>
      <c r="H879" s="42"/>
      <c r="I879" s="235"/>
      <c r="J879" s="42"/>
      <c r="K879" s="42"/>
      <c r="L879" s="46"/>
      <c r="M879" s="236"/>
      <c r="N879" s="237"/>
      <c r="O879" s="93"/>
      <c r="P879" s="93"/>
      <c r="Q879" s="93"/>
      <c r="R879" s="93"/>
      <c r="S879" s="93"/>
      <c r="T879" s="94"/>
      <c r="U879" s="40"/>
      <c r="V879" s="40"/>
      <c r="W879" s="40"/>
      <c r="X879" s="40"/>
      <c r="Y879" s="40"/>
      <c r="Z879" s="40"/>
      <c r="AA879" s="40"/>
      <c r="AB879" s="40"/>
      <c r="AC879" s="40"/>
      <c r="AD879" s="40"/>
      <c r="AE879" s="40"/>
      <c r="AT879" s="19" t="s">
        <v>168</v>
      </c>
      <c r="AU879" s="19" t="s">
        <v>157</v>
      </c>
    </row>
    <row r="880" s="2" customFormat="1" ht="24.15" customHeight="1">
      <c r="A880" s="40"/>
      <c r="B880" s="41"/>
      <c r="C880" s="270" t="s">
        <v>923</v>
      </c>
      <c r="D880" s="270" t="s">
        <v>274</v>
      </c>
      <c r="E880" s="271" t="s">
        <v>924</v>
      </c>
      <c r="F880" s="272" t="s">
        <v>925</v>
      </c>
      <c r="G880" s="273" t="s">
        <v>177</v>
      </c>
      <c r="H880" s="274">
        <v>120.488</v>
      </c>
      <c r="I880" s="275"/>
      <c r="J880" s="276">
        <f>ROUND(I880*H880,2)</f>
        <v>0</v>
      </c>
      <c r="K880" s="272" t="s">
        <v>382</v>
      </c>
      <c r="L880" s="277"/>
      <c r="M880" s="278" t="s">
        <v>1</v>
      </c>
      <c r="N880" s="279" t="s">
        <v>42</v>
      </c>
      <c r="O880" s="93"/>
      <c r="P880" s="229">
        <f>O880*H880</f>
        <v>0</v>
      </c>
      <c r="Q880" s="229">
        <v>0.00132</v>
      </c>
      <c r="R880" s="229">
        <f>Q880*H880</f>
        <v>0.15904415999999999</v>
      </c>
      <c r="S880" s="229">
        <v>0</v>
      </c>
      <c r="T880" s="230">
        <f>S880*H880</f>
        <v>0</v>
      </c>
      <c r="U880" s="40"/>
      <c r="V880" s="40"/>
      <c r="W880" s="40"/>
      <c r="X880" s="40"/>
      <c r="Y880" s="40"/>
      <c r="Z880" s="40"/>
      <c r="AA880" s="40"/>
      <c r="AB880" s="40"/>
      <c r="AC880" s="40"/>
      <c r="AD880" s="40"/>
      <c r="AE880" s="40"/>
      <c r="AR880" s="231" t="s">
        <v>379</v>
      </c>
      <c r="AT880" s="231" t="s">
        <v>274</v>
      </c>
      <c r="AU880" s="231" t="s">
        <v>157</v>
      </c>
      <c r="AY880" s="19" t="s">
        <v>156</v>
      </c>
      <c r="BE880" s="232">
        <f>IF(N880="základní",J880,0)</f>
        <v>0</v>
      </c>
      <c r="BF880" s="232">
        <f>IF(N880="snížená",J880,0)</f>
        <v>0</v>
      </c>
      <c r="BG880" s="232">
        <f>IF(N880="zákl. přenesená",J880,0)</f>
        <v>0</v>
      </c>
      <c r="BH880" s="232">
        <f>IF(N880="sníž. přenesená",J880,0)</f>
        <v>0</v>
      </c>
      <c r="BI880" s="232">
        <f>IF(N880="nulová",J880,0)</f>
        <v>0</v>
      </c>
      <c r="BJ880" s="19" t="s">
        <v>85</v>
      </c>
      <c r="BK880" s="232">
        <f>ROUND(I880*H880,2)</f>
        <v>0</v>
      </c>
      <c r="BL880" s="19" t="s">
        <v>273</v>
      </c>
      <c r="BM880" s="231" t="s">
        <v>926</v>
      </c>
    </row>
    <row r="881" s="2" customFormat="1">
      <c r="A881" s="40"/>
      <c r="B881" s="41"/>
      <c r="C881" s="42"/>
      <c r="D881" s="233" t="s">
        <v>168</v>
      </c>
      <c r="E881" s="42"/>
      <c r="F881" s="234" t="s">
        <v>925</v>
      </c>
      <c r="G881" s="42"/>
      <c r="H881" s="42"/>
      <c r="I881" s="235"/>
      <c r="J881" s="42"/>
      <c r="K881" s="42"/>
      <c r="L881" s="46"/>
      <c r="M881" s="236"/>
      <c r="N881" s="237"/>
      <c r="O881" s="93"/>
      <c r="P881" s="93"/>
      <c r="Q881" s="93"/>
      <c r="R881" s="93"/>
      <c r="S881" s="93"/>
      <c r="T881" s="94"/>
      <c r="U881" s="40"/>
      <c r="V881" s="40"/>
      <c r="W881" s="40"/>
      <c r="X881" s="40"/>
      <c r="Y881" s="40"/>
      <c r="Z881" s="40"/>
      <c r="AA881" s="40"/>
      <c r="AB881" s="40"/>
      <c r="AC881" s="40"/>
      <c r="AD881" s="40"/>
      <c r="AE881" s="40"/>
      <c r="AT881" s="19" t="s">
        <v>168</v>
      </c>
      <c r="AU881" s="19" t="s">
        <v>157</v>
      </c>
    </row>
    <row r="882" s="15" customFormat="1">
      <c r="A882" s="15"/>
      <c r="B882" s="260"/>
      <c r="C882" s="261"/>
      <c r="D882" s="233" t="s">
        <v>170</v>
      </c>
      <c r="E882" s="262" t="s">
        <v>1</v>
      </c>
      <c r="F882" s="263" t="s">
        <v>343</v>
      </c>
      <c r="G882" s="261"/>
      <c r="H882" s="262" t="s">
        <v>1</v>
      </c>
      <c r="I882" s="264"/>
      <c r="J882" s="261"/>
      <c r="K882" s="261"/>
      <c r="L882" s="265"/>
      <c r="M882" s="266"/>
      <c r="N882" s="267"/>
      <c r="O882" s="267"/>
      <c r="P882" s="267"/>
      <c r="Q882" s="267"/>
      <c r="R882" s="267"/>
      <c r="S882" s="267"/>
      <c r="T882" s="268"/>
      <c r="U882" s="15"/>
      <c r="V882" s="15"/>
      <c r="W882" s="15"/>
      <c r="X882" s="15"/>
      <c r="Y882" s="15"/>
      <c r="Z882" s="15"/>
      <c r="AA882" s="15"/>
      <c r="AB882" s="15"/>
      <c r="AC882" s="15"/>
      <c r="AD882" s="15"/>
      <c r="AE882" s="15"/>
      <c r="AT882" s="269" t="s">
        <v>170</v>
      </c>
      <c r="AU882" s="269" t="s">
        <v>157</v>
      </c>
      <c r="AV882" s="15" t="s">
        <v>85</v>
      </c>
      <c r="AW882" s="15" t="s">
        <v>35</v>
      </c>
      <c r="AX882" s="15" t="s">
        <v>77</v>
      </c>
      <c r="AY882" s="269" t="s">
        <v>156</v>
      </c>
    </row>
    <row r="883" s="13" customFormat="1">
      <c r="A883" s="13"/>
      <c r="B883" s="238"/>
      <c r="C883" s="239"/>
      <c r="D883" s="233" t="s">
        <v>170</v>
      </c>
      <c r="E883" s="240" t="s">
        <v>1</v>
      </c>
      <c r="F883" s="241" t="s">
        <v>401</v>
      </c>
      <c r="G883" s="239"/>
      <c r="H883" s="242">
        <v>5.96</v>
      </c>
      <c r="I883" s="243"/>
      <c r="J883" s="239"/>
      <c r="K883" s="239"/>
      <c r="L883" s="244"/>
      <c r="M883" s="245"/>
      <c r="N883" s="246"/>
      <c r="O883" s="246"/>
      <c r="P883" s="246"/>
      <c r="Q883" s="246"/>
      <c r="R883" s="246"/>
      <c r="S883" s="246"/>
      <c r="T883" s="247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48" t="s">
        <v>170</v>
      </c>
      <c r="AU883" s="248" t="s">
        <v>157</v>
      </c>
      <c r="AV883" s="13" t="s">
        <v>87</v>
      </c>
      <c r="AW883" s="13" t="s">
        <v>35</v>
      </c>
      <c r="AX883" s="13" t="s">
        <v>77</v>
      </c>
      <c r="AY883" s="248" t="s">
        <v>156</v>
      </c>
    </row>
    <row r="884" s="13" customFormat="1">
      <c r="A884" s="13"/>
      <c r="B884" s="238"/>
      <c r="C884" s="239"/>
      <c r="D884" s="233" t="s">
        <v>170</v>
      </c>
      <c r="E884" s="240" t="s">
        <v>1</v>
      </c>
      <c r="F884" s="241" t="s">
        <v>402</v>
      </c>
      <c r="G884" s="239"/>
      <c r="H884" s="242">
        <v>12.5</v>
      </c>
      <c r="I884" s="243"/>
      <c r="J884" s="239"/>
      <c r="K884" s="239"/>
      <c r="L884" s="244"/>
      <c r="M884" s="245"/>
      <c r="N884" s="246"/>
      <c r="O884" s="246"/>
      <c r="P884" s="246"/>
      <c r="Q884" s="246"/>
      <c r="R884" s="246"/>
      <c r="S884" s="246"/>
      <c r="T884" s="247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48" t="s">
        <v>170</v>
      </c>
      <c r="AU884" s="248" t="s">
        <v>157</v>
      </c>
      <c r="AV884" s="13" t="s">
        <v>87</v>
      </c>
      <c r="AW884" s="13" t="s">
        <v>35</v>
      </c>
      <c r="AX884" s="13" t="s">
        <v>77</v>
      </c>
      <c r="AY884" s="248" t="s">
        <v>156</v>
      </c>
    </row>
    <row r="885" s="13" customFormat="1">
      <c r="A885" s="13"/>
      <c r="B885" s="238"/>
      <c r="C885" s="239"/>
      <c r="D885" s="233" t="s">
        <v>170</v>
      </c>
      <c r="E885" s="240" t="s">
        <v>1</v>
      </c>
      <c r="F885" s="241" t="s">
        <v>403</v>
      </c>
      <c r="G885" s="239"/>
      <c r="H885" s="242">
        <v>4.7599999999999998</v>
      </c>
      <c r="I885" s="243"/>
      <c r="J885" s="239"/>
      <c r="K885" s="239"/>
      <c r="L885" s="244"/>
      <c r="M885" s="245"/>
      <c r="N885" s="246"/>
      <c r="O885" s="246"/>
      <c r="P885" s="246"/>
      <c r="Q885" s="246"/>
      <c r="R885" s="246"/>
      <c r="S885" s="246"/>
      <c r="T885" s="247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48" t="s">
        <v>170</v>
      </c>
      <c r="AU885" s="248" t="s">
        <v>157</v>
      </c>
      <c r="AV885" s="13" t="s">
        <v>87</v>
      </c>
      <c r="AW885" s="13" t="s">
        <v>35</v>
      </c>
      <c r="AX885" s="13" t="s">
        <v>77</v>
      </c>
      <c r="AY885" s="248" t="s">
        <v>156</v>
      </c>
    </row>
    <row r="886" s="13" customFormat="1">
      <c r="A886" s="13"/>
      <c r="B886" s="238"/>
      <c r="C886" s="239"/>
      <c r="D886" s="233" t="s">
        <v>170</v>
      </c>
      <c r="E886" s="240" t="s">
        <v>1</v>
      </c>
      <c r="F886" s="241" t="s">
        <v>404</v>
      </c>
      <c r="G886" s="239"/>
      <c r="H886" s="242">
        <v>4.6399999999999997</v>
      </c>
      <c r="I886" s="243"/>
      <c r="J886" s="239"/>
      <c r="K886" s="239"/>
      <c r="L886" s="244"/>
      <c r="M886" s="245"/>
      <c r="N886" s="246"/>
      <c r="O886" s="246"/>
      <c r="P886" s="246"/>
      <c r="Q886" s="246"/>
      <c r="R886" s="246"/>
      <c r="S886" s="246"/>
      <c r="T886" s="247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48" t="s">
        <v>170</v>
      </c>
      <c r="AU886" s="248" t="s">
        <v>157</v>
      </c>
      <c r="AV886" s="13" t="s">
        <v>87</v>
      </c>
      <c r="AW886" s="13" t="s">
        <v>35</v>
      </c>
      <c r="AX886" s="13" t="s">
        <v>77</v>
      </c>
      <c r="AY886" s="248" t="s">
        <v>156</v>
      </c>
    </row>
    <row r="887" s="13" customFormat="1">
      <c r="A887" s="13"/>
      <c r="B887" s="238"/>
      <c r="C887" s="239"/>
      <c r="D887" s="233" t="s">
        <v>170</v>
      </c>
      <c r="E887" s="240" t="s">
        <v>1</v>
      </c>
      <c r="F887" s="241" t="s">
        <v>405</v>
      </c>
      <c r="G887" s="239"/>
      <c r="H887" s="242">
        <v>10.390000000000001</v>
      </c>
      <c r="I887" s="243"/>
      <c r="J887" s="239"/>
      <c r="K887" s="239"/>
      <c r="L887" s="244"/>
      <c r="M887" s="245"/>
      <c r="N887" s="246"/>
      <c r="O887" s="246"/>
      <c r="P887" s="246"/>
      <c r="Q887" s="246"/>
      <c r="R887" s="246"/>
      <c r="S887" s="246"/>
      <c r="T887" s="247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48" t="s">
        <v>170</v>
      </c>
      <c r="AU887" s="248" t="s">
        <v>157</v>
      </c>
      <c r="AV887" s="13" t="s">
        <v>87</v>
      </c>
      <c r="AW887" s="13" t="s">
        <v>35</v>
      </c>
      <c r="AX887" s="13" t="s">
        <v>77</v>
      </c>
      <c r="AY887" s="248" t="s">
        <v>156</v>
      </c>
    </row>
    <row r="888" s="14" customFormat="1">
      <c r="A888" s="14"/>
      <c r="B888" s="249"/>
      <c r="C888" s="250"/>
      <c r="D888" s="233" t="s">
        <v>170</v>
      </c>
      <c r="E888" s="251" t="s">
        <v>1</v>
      </c>
      <c r="F888" s="252" t="s">
        <v>174</v>
      </c>
      <c r="G888" s="250"/>
      <c r="H888" s="253">
        <v>38.25</v>
      </c>
      <c r="I888" s="254"/>
      <c r="J888" s="250"/>
      <c r="K888" s="250"/>
      <c r="L888" s="255"/>
      <c r="M888" s="256"/>
      <c r="N888" s="257"/>
      <c r="O888" s="257"/>
      <c r="P888" s="257"/>
      <c r="Q888" s="257"/>
      <c r="R888" s="257"/>
      <c r="S888" s="257"/>
      <c r="T888" s="258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9" t="s">
        <v>170</v>
      </c>
      <c r="AU888" s="259" t="s">
        <v>157</v>
      </c>
      <c r="AV888" s="14" t="s">
        <v>166</v>
      </c>
      <c r="AW888" s="14" t="s">
        <v>35</v>
      </c>
      <c r="AX888" s="14" t="s">
        <v>77</v>
      </c>
      <c r="AY888" s="259" t="s">
        <v>156</v>
      </c>
    </row>
    <row r="889" s="13" customFormat="1">
      <c r="A889" s="13"/>
      <c r="B889" s="238"/>
      <c r="C889" s="239"/>
      <c r="D889" s="233" t="s">
        <v>170</v>
      </c>
      <c r="E889" s="240" t="s">
        <v>1</v>
      </c>
      <c r="F889" s="241" t="s">
        <v>407</v>
      </c>
      <c r="G889" s="239"/>
      <c r="H889" s="242">
        <v>114.75</v>
      </c>
      <c r="I889" s="243"/>
      <c r="J889" s="239"/>
      <c r="K889" s="239"/>
      <c r="L889" s="244"/>
      <c r="M889" s="245"/>
      <c r="N889" s="246"/>
      <c r="O889" s="246"/>
      <c r="P889" s="246"/>
      <c r="Q889" s="246"/>
      <c r="R889" s="246"/>
      <c r="S889" s="246"/>
      <c r="T889" s="247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48" t="s">
        <v>170</v>
      </c>
      <c r="AU889" s="248" t="s">
        <v>157</v>
      </c>
      <c r="AV889" s="13" t="s">
        <v>87</v>
      </c>
      <c r="AW889" s="13" t="s">
        <v>35</v>
      </c>
      <c r="AX889" s="13" t="s">
        <v>77</v>
      </c>
      <c r="AY889" s="248" t="s">
        <v>156</v>
      </c>
    </row>
    <row r="890" s="14" customFormat="1">
      <c r="A890" s="14"/>
      <c r="B890" s="249"/>
      <c r="C890" s="250"/>
      <c r="D890" s="233" t="s">
        <v>170</v>
      </c>
      <c r="E890" s="251" t="s">
        <v>1</v>
      </c>
      <c r="F890" s="252" t="s">
        <v>174</v>
      </c>
      <c r="G890" s="250"/>
      <c r="H890" s="253">
        <v>114.75</v>
      </c>
      <c r="I890" s="254"/>
      <c r="J890" s="250"/>
      <c r="K890" s="250"/>
      <c r="L890" s="255"/>
      <c r="M890" s="256"/>
      <c r="N890" s="257"/>
      <c r="O890" s="257"/>
      <c r="P890" s="257"/>
      <c r="Q890" s="257"/>
      <c r="R890" s="257"/>
      <c r="S890" s="257"/>
      <c r="T890" s="258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9" t="s">
        <v>170</v>
      </c>
      <c r="AU890" s="259" t="s">
        <v>157</v>
      </c>
      <c r="AV890" s="14" t="s">
        <v>166</v>
      </c>
      <c r="AW890" s="14" t="s">
        <v>35</v>
      </c>
      <c r="AX890" s="14" t="s">
        <v>85</v>
      </c>
      <c r="AY890" s="259" t="s">
        <v>156</v>
      </c>
    </row>
    <row r="891" s="13" customFormat="1">
      <c r="A891" s="13"/>
      <c r="B891" s="238"/>
      <c r="C891" s="239"/>
      <c r="D891" s="233" t="s">
        <v>170</v>
      </c>
      <c r="E891" s="239"/>
      <c r="F891" s="241" t="s">
        <v>927</v>
      </c>
      <c r="G891" s="239"/>
      <c r="H891" s="242">
        <v>120.488</v>
      </c>
      <c r="I891" s="243"/>
      <c r="J891" s="239"/>
      <c r="K891" s="239"/>
      <c r="L891" s="244"/>
      <c r="M891" s="245"/>
      <c r="N891" s="246"/>
      <c r="O891" s="246"/>
      <c r="P891" s="246"/>
      <c r="Q891" s="246"/>
      <c r="R891" s="246"/>
      <c r="S891" s="246"/>
      <c r="T891" s="247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48" t="s">
        <v>170</v>
      </c>
      <c r="AU891" s="248" t="s">
        <v>157</v>
      </c>
      <c r="AV891" s="13" t="s">
        <v>87</v>
      </c>
      <c r="AW891" s="13" t="s">
        <v>4</v>
      </c>
      <c r="AX891" s="13" t="s">
        <v>85</v>
      </c>
      <c r="AY891" s="248" t="s">
        <v>156</v>
      </c>
    </row>
    <row r="892" s="2" customFormat="1" ht="24.15" customHeight="1">
      <c r="A892" s="40"/>
      <c r="B892" s="41"/>
      <c r="C892" s="220" t="s">
        <v>928</v>
      </c>
      <c r="D892" s="220" t="s">
        <v>161</v>
      </c>
      <c r="E892" s="221" t="s">
        <v>929</v>
      </c>
      <c r="F892" s="222" t="s">
        <v>930</v>
      </c>
      <c r="G892" s="223" t="s">
        <v>185</v>
      </c>
      <c r="H892" s="224">
        <v>171.24000000000001</v>
      </c>
      <c r="I892" s="225"/>
      <c r="J892" s="226">
        <f>ROUND(I892*H892,2)</f>
        <v>0</v>
      </c>
      <c r="K892" s="222" t="s">
        <v>165</v>
      </c>
      <c r="L892" s="46"/>
      <c r="M892" s="227" t="s">
        <v>1</v>
      </c>
      <c r="N892" s="228" t="s">
        <v>42</v>
      </c>
      <c r="O892" s="93"/>
      <c r="P892" s="229">
        <f>O892*H892</f>
        <v>0</v>
      </c>
      <c r="Q892" s="229">
        <v>0.00020000000000000001</v>
      </c>
      <c r="R892" s="229">
        <f>Q892*H892</f>
        <v>0.034248000000000001</v>
      </c>
      <c r="S892" s="229">
        <v>0</v>
      </c>
      <c r="T892" s="230">
        <f>S892*H892</f>
        <v>0</v>
      </c>
      <c r="U892" s="40"/>
      <c r="V892" s="40"/>
      <c r="W892" s="40"/>
      <c r="X892" s="40"/>
      <c r="Y892" s="40"/>
      <c r="Z892" s="40"/>
      <c r="AA892" s="40"/>
      <c r="AB892" s="40"/>
      <c r="AC892" s="40"/>
      <c r="AD892" s="40"/>
      <c r="AE892" s="40"/>
      <c r="AR892" s="231" t="s">
        <v>273</v>
      </c>
      <c r="AT892" s="231" t="s">
        <v>161</v>
      </c>
      <c r="AU892" s="231" t="s">
        <v>157</v>
      </c>
      <c r="AY892" s="19" t="s">
        <v>156</v>
      </c>
      <c r="BE892" s="232">
        <f>IF(N892="základní",J892,0)</f>
        <v>0</v>
      </c>
      <c r="BF892" s="232">
        <f>IF(N892="snížená",J892,0)</f>
        <v>0</v>
      </c>
      <c r="BG892" s="232">
        <f>IF(N892="zákl. přenesená",J892,0)</f>
        <v>0</v>
      </c>
      <c r="BH892" s="232">
        <f>IF(N892="sníž. přenesená",J892,0)</f>
        <v>0</v>
      </c>
      <c r="BI892" s="232">
        <f>IF(N892="nulová",J892,0)</f>
        <v>0</v>
      </c>
      <c r="BJ892" s="19" t="s">
        <v>85</v>
      </c>
      <c r="BK892" s="232">
        <f>ROUND(I892*H892,2)</f>
        <v>0</v>
      </c>
      <c r="BL892" s="19" t="s">
        <v>273</v>
      </c>
      <c r="BM892" s="231" t="s">
        <v>931</v>
      </c>
    </row>
    <row r="893" s="2" customFormat="1">
      <c r="A893" s="40"/>
      <c r="B893" s="41"/>
      <c r="C893" s="42"/>
      <c r="D893" s="233" t="s">
        <v>168</v>
      </c>
      <c r="E893" s="42"/>
      <c r="F893" s="234" t="s">
        <v>932</v>
      </c>
      <c r="G893" s="42"/>
      <c r="H893" s="42"/>
      <c r="I893" s="235"/>
      <c r="J893" s="42"/>
      <c r="K893" s="42"/>
      <c r="L893" s="46"/>
      <c r="M893" s="236"/>
      <c r="N893" s="237"/>
      <c r="O893" s="93"/>
      <c r="P893" s="93"/>
      <c r="Q893" s="93"/>
      <c r="R893" s="93"/>
      <c r="S893" s="93"/>
      <c r="T893" s="94"/>
      <c r="U893" s="40"/>
      <c r="V893" s="40"/>
      <c r="W893" s="40"/>
      <c r="X893" s="40"/>
      <c r="Y893" s="40"/>
      <c r="Z893" s="40"/>
      <c r="AA893" s="40"/>
      <c r="AB893" s="40"/>
      <c r="AC893" s="40"/>
      <c r="AD893" s="40"/>
      <c r="AE893" s="40"/>
      <c r="AT893" s="19" t="s">
        <v>168</v>
      </c>
      <c r="AU893" s="19" t="s">
        <v>157</v>
      </c>
    </row>
    <row r="894" s="15" customFormat="1">
      <c r="A894" s="15"/>
      <c r="B894" s="260"/>
      <c r="C894" s="261"/>
      <c r="D894" s="233" t="s">
        <v>170</v>
      </c>
      <c r="E894" s="262" t="s">
        <v>1</v>
      </c>
      <c r="F894" s="263" t="s">
        <v>343</v>
      </c>
      <c r="G894" s="261"/>
      <c r="H894" s="262" t="s">
        <v>1</v>
      </c>
      <c r="I894" s="264"/>
      <c r="J894" s="261"/>
      <c r="K894" s="261"/>
      <c r="L894" s="265"/>
      <c r="M894" s="266"/>
      <c r="N894" s="267"/>
      <c r="O894" s="267"/>
      <c r="P894" s="267"/>
      <c r="Q894" s="267"/>
      <c r="R894" s="267"/>
      <c r="S894" s="267"/>
      <c r="T894" s="268"/>
      <c r="U894" s="15"/>
      <c r="V894" s="15"/>
      <c r="W894" s="15"/>
      <c r="X894" s="15"/>
      <c r="Y894" s="15"/>
      <c r="Z894" s="15"/>
      <c r="AA894" s="15"/>
      <c r="AB894" s="15"/>
      <c r="AC894" s="15"/>
      <c r="AD894" s="15"/>
      <c r="AE894" s="15"/>
      <c r="AT894" s="269" t="s">
        <v>170</v>
      </c>
      <c r="AU894" s="269" t="s">
        <v>157</v>
      </c>
      <c r="AV894" s="15" t="s">
        <v>85</v>
      </c>
      <c r="AW894" s="15" t="s">
        <v>35</v>
      </c>
      <c r="AX894" s="15" t="s">
        <v>77</v>
      </c>
      <c r="AY894" s="269" t="s">
        <v>156</v>
      </c>
    </row>
    <row r="895" s="13" customFormat="1">
      <c r="A895" s="13"/>
      <c r="B895" s="238"/>
      <c r="C895" s="239"/>
      <c r="D895" s="233" t="s">
        <v>170</v>
      </c>
      <c r="E895" s="240" t="s">
        <v>1</v>
      </c>
      <c r="F895" s="241" t="s">
        <v>430</v>
      </c>
      <c r="G895" s="239"/>
      <c r="H895" s="242">
        <v>10.09</v>
      </c>
      <c r="I895" s="243"/>
      <c r="J895" s="239"/>
      <c r="K895" s="239"/>
      <c r="L895" s="244"/>
      <c r="M895" s="245"/>
      <c r="N895" s="246"/>
      <c r="O895" s="246"/>
      <c r="P895" s="246"/>
      <c r="Q895" s="246"/>
      <c r="R895" s="246"/>
      <c r="S895" s="246"/>
      <c r="T895" s="247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48" t="s">
        <v>170</v>
      </c>
      <c r="AU895" s="248" t="s">
        <v>157</v>
      </c>
      <c r="AV895" s="13" t="s">
        <v>87</v>
      </c>
      <c r="AW895" s="13" t="s">
        <v>35</v>
      </c>
      <c r="AX895" s="13" t="s">
        <v>77</v>
      </c>
      <c r="AY895" s="248" t="s">
        <v>156</v>
      </c>
    </row>
    <row r="896" s="13" customFormat="1">
      <c r="A896" s="13"/>
      <c r="B896" s="238"/>
      <c r="C896" s="239"/>
      <c r="D896" s="233" t="s">
        <v>170</v>
      </c>
      <c r="E896" s="240" t="s">
        <v>1</v>
      </c>
      <c r="F896" s="241" t="s">
        <v>431</v>
      </c>
      <c r="G896" s="239"/>
      <c r="H896" s="242">
        <v>15.33</v>
      </c>
      <c r="I896" s="243"/>
      <c r="J896" s="239"/>
      <c r="K896" s="239"/>
      <c r="L896" s="244"/>
      <c r="M896" s="245"/>
      <c r="N896" s="246"/>
      <c r="O896" s="246"/>
      <c r="P896" s="246"/>
      <c r="Q896" s="246"/>
      <c r="R896" s="246"/>
      <c r="S896" s="246"/>
      <c r="T896" s="247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48" t="s">
        <v>170</v>
      </c>
      <c r="AU896" s="248" t="s">
        <v>157</v>
      </c>
      <c r="AV896" s="13" t="s">
        <v>87</v>
      </c>
      <c r="AW896" s="13" t="s">
        <v>35</v>
      </c>
      <c r="AX896" s="13" t="s">
        <v>77</v>
      </c>
      <c r="AY896" s="248" t="s">
        <v>156</v>
      </c>
    </row>
    <row r="897" s="13" customFormat="1">
      <c r="A897" s="13"/>
      <c r="B897" s="238"/>
      <c r="C897" s="239"/>
      <c r="D897" s="233" t="s">
        <v>170</v>
      </c>
      <c r="E897" s="240" t="s">
        <v>1</v>
      </c>
      <c r="F897" s="241" t="s">
        <v>432</v>
      </c>
      <c r="G897" s="239"/>
      <c r="H897" s="242">
        <v>8.75</v>
      </c>
      <c r="I897" s="243"/>
      <c r="J897" s="239"/>
      <c r="K897" s="239"/>
      <c r="L897" s="244"/>
      <c r="M897" s="245"/>
      <c r="N897" s="246"/>
      <c r="O897" s="246"/>
      <c r="P897" s="246"/>
      <c r="Q897" s="246"/>
      <c r="R897" s="246"/>
      <c r="S897" s="246"/>
      <c r="T897" s="247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48" t="s">
        <v>170</v>
      </c>
      <c r="AU897" s="248" t="s">
        <v>157</v>
      </c>
      <c r="AV897" s="13" t="s">
        <v>87</v>
      </c>
      <c r="AW897" s="13" t="s">
        <v>35</v>
      </c>
      <c r="AX897" s="13" t="s">
        <v>77</v>
      </c>
      <c r="AY897" s="248" t="s">
        <v>156</v>
      </c>
    </row>
    <row r="898" s="13" customFormat="1">
      <c r="A898" s="13"/>
      <c r="B898" s="238"/>
      <c r="C898" s="239"/>
      <c r="D898" s="233" t="s">
        <v>170</v>
      </c>
      <c r="E898" s="240" t="s">
        <v>1</v>
      </c>
      <c r="F898" s="241" t="s">
        <v>433</v>
      </c>
      <c r="G898" s="239"/>
      <c r="H898" s="242">
        <v>8.8100000000000005</v>
      </c>
      <c r="I898" s="243"/>
      <c r="J898" s="239"/>
      <c r="K898" s="239"/>
      <c r="L898" s="244"/>
      <c r="M898" s="245"/>
      <c r="N898" s="246"/>
      <c r="O898" s="246"/>
      <c r="P898" s="246"/>
      <c r="Q898" s="246"/>
      <c r="R898" s="246"/>
      <c r="S898" s="246"/>
      <c r="T898" s="247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48" t="s">
        <v>170</v>
      </c>
      <c r="AU898" s="248" t="s">
        <v>157</v>
      </c>
      <c r="AV898" s="13" t="s">
        <v>87</v>
      </c>
      <c r="AW898" s="13" t="s">
        <v>35</v>
      </c>
      <c r="AX898" s="13" t="s">
        <v>77</v>
      </c>
      <c r="AY898" s="248" t="s">
        <v>156</v>
      </c>
    </row>
    <row r="899" s="13" customFormat="1">
      <c r="A899" s="13"/>
      <c r="B899" s="238"/>
      <c r="C899" s="239"/>
      <c r="D899" s="233" t="s">
        <v>170</v>
      </c>
      <c r="E899" s="240" t="s">
        <v>1</v>
      </c>
      <c r="F899" s="241" t="s">
        <v>434</v>
      </c>
      <c r="G899" s="239"/>
      <c r="H899" s="242">
        <v>14.1</v>
      </c>
      <c r="I899" s="243"/>
      <c r="J899" s="239"/>
      <c r="K899" s="239"/>
      <c r="L899" s="244"/>
      <c r="M899" s="245"/>
      <c r="N899" s="246"/>
      <c r="O899" s="246"/>
      <c r="P899" s="246"/>
      <c r="Q899" s="246"/>
      <c r="R899" s="246"/>
      <c r="S899" s="246"/>
      <c r="T899" s="247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48" t="s">
        <v>170</v>
      </c>
      <c r="AU899" s="248" t="s">
        <v>157</v>
      </c>
      <c r="AV899" s="13" t="s">
        <v>87</v>
      </c>
      <c r="AW899" s="13" t="s">
        <v>35</v>
      </c>
      <c r="AX899" s="13" t="s">
        <v>77</v>
      </c>
      <c r="AY899" s="248" t="s">
        <v>156</v>
      </c>
    </row>
    <row r="900" s="14" customFormat="1">
      <c r="A900" s="14"/>
      <c r="B900" s="249"/>
      <c r="C900" s="250"/>
      <c r="D900" s="233" t="s">
        <v>170</v>
      </c>
      <c r="E900" s="251" t="s">
        <v>1</v>
      </c>
      <c r="F900" s="252" t="s">
        <v>174</v>
      </c>
      <c r="G900" s="250"/>
      <c r="H900" s="253">
        <v>57.079999999999998</v>
      </c>
      <c r="I900" s="254"/>
      <c r="J900" s="250"/>
      <c r="K900" s="250"/>
      <c r="L900" s="255"/>
      <c r="M900" s="256"/>
      <c r="N900" s="257"/>
      <c r="O900" s="257"/>
      <c r="P900" s="257"/>
      <c r="Q900" s="257"/>
      <c r="R900" s="257"/>
      <c r="S900" s="257"/>
      <c r="T900" s="258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59" t="s">
        <v>170</v>
      </c>
      <c r="AU900" s="259" t="s">
        <v>157</v>
      </c>
      <c r="AV900" s="14" t="s">
        <v>166</v>
      </c>
      <c r="AW900" s="14" t="s">
        <v>35</v>
      </c>
      <c r="AX900" s="14" t="s">
        <v>77</v>
      </c>
      <c r="AY900" s="259" t="s">
        <v>156</v>
      </c>
    </row>
    <row r="901" s="13" customFormat="1">
      <c r="A901" s="13"/>
      <c r="B901" s="238"/>
      <c r="C901" s="239"/>
      <c r="D901" s="233" t="s">
        <v>170</v>
      </c>
      <c r="E901" s="240" t="s">
        <v>1</v>
      </c>
      <c r="F901" s="241" t="s">
        <v>435</v>
      </c>
      <c r="G901" s="239"/>
      <c r="H901" s="242">
        <v>171.24000000000001</v>
      </c>
      <c r="I901" s="243"/>
      <c r="J901" s="239"/>
      <c r="K901" s="239"/>
      <c r="L901" s="244"/>
      <c r="M901" s="245"/>
      <c r="N901" s="246"/>
      <c r="O901" s="246"/>
      <c r="P901" s="246"/>
      <c r="Q901" s="246"/>
      <c r="R901" s="246"/>
      <c r="S901" s="246"/>
      <c r="T901" s="247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48" t="s">
        <v>170</v>
      </c>
      <c r="AU901" s="248" t="s">
        <v>157</v>
      </c>
      <c r="AV901" s="13" t="s">
        <v>87</v>
      </c>
      <c r="AW901" s="13" t="s">
        <v>35</v>
      </c>
      <c r="AX901" s="13" t="s">
        <v>77</v>
      </c>
      <c r="AY901" s="248" t="s">
        <v>156</v>
      </c>
    </row>
    <row r="902" s="14" customFormat="1">
      <c r="A902" s="14"/>
      <c r="B902" s="249"/>
      <c r="C902" s="250"/>
      <c r="D902" s="233" t="s">
        <v>170</v>
      </c>
      <c r="E902" s="251" t="s">
        <v>1</v>
      </c>
      <c r="F902" s="252" t="s">
        <v>174</v>
      </c>
      <c r="G902" s="250"/>
      <c r="H902" s="253">
        <v>171.24000000000001</v>
      </c>
      <c r="I902" s="254"/>
      <c r="J902" s="250"/>
      <c r="K902" s="250"/>
      <c r="L902" s="255"/>
      <c r="M902" s="256"/>
      <c r="N902" s="257"/>
      <c r="O902" s="257"/>
      <c r="P902" s="257"/>
      <c r="Q902" s="257"/>
      <c r="R902" s="257"/>
      <c r="S902" s="257"/>
      <c r="T902" s="258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9" t="s">
        <v>170</v>
      </c>
      <c r="AU902" s="259" t="s">
        <v>157</v>
      </c>
      <c r="AV902" s="14" t="s">
        <v>166</v>
      </c>
      <c r="AW902" s="14" t="s">
        <v>35</v>
      </c>
      <c r="AX902" s="14" t="s">
        <v>85</v>
      </c>
      <c r="AY902" s="259" t="s">
        <v>156</v>
      </c>
    </row>
    <row r="903" s="2" customFormat="1" ht="24.15" customHeight="1">
      <c r="A903" s="40"/>
      <c r="B903" s="41"/>
      <c r="C903" s="220" t="s">
        <v>933</v>
      </c>
      <c r="D903" s="220" t="s">
        <v>161</v>
      </c>
      <c r="E903" s="221" t="s">
        <v>934</v>
      </c>
      <c r="F903" s="222" t="s">
        <v>935</v>
      </c>
      <c r="G903" s="223" t="s">
        <v>177</v>
      </c>
      <c r="H903" s="224">
        <v>12</v>
      </c>
      <c r="I903" s="225"/>
      <c r="J903" s="226">
        <f>ROUND(I903*H903,2)</f>
        <v>0</v>
      </c>
      <c r="K903" s="222" t="s">
        <v>165</v>
      </c>
      <c r="L903" s="46"/>
      <c r="M903" s="227" t="s">
        <v>1</v>
      </c>
      <c r="N903" s="228" t="s">
        <v>42</v>
      </c>
      <c r="O903" s="93"/>
      <c r="P903" s="229">
        <f>O903*H903</f>
        <v>0</v>
      </c>
      <c r="Q903" s="229">
        <v>0</v>
      </c>
      <c r="R903" s="229">
        <f>Q903*H903</f>
        <v>0</v>
      </c>
      <c r="S903" s="229">
        <v>0.0020999999999999999</v>
      </c>
      <c r="T903" s="230">
        <f>S903*H903</f>
        <v>0.0252</v>
      </c>
      <c r="U903" s="40"/>
      <c r="V903" s="40"/>
      <c r="W903" s="40"/>
      <c r="X903" s="40"/>
      <c r="Y903" s="40"/>
      <c r="Z903" s="40"/>
      <c r="AA903" s="40"/>
      <c r="AB903" s="40"/>
      <c r="AC903" s="40"/>
      <c r="AD903" s="40"/>
      <c r="AE903" s="40"/>
      <c r="AR903" s="231" t="s">
        <v>273</v>
      </c>
      <c r="AT903" s="231" t="s">
        <v>161</v>
      </c>
      <c r="AU903" s="231" t="s">
        <v>157</v>
      </c>
      <c r="AY903" s="19" t="s">
        <v>156</v>
      </c>
      <c r="BE903" s="232">
        <f>IF(N903="základní",J903,0)</f>
        <v>0</v>
      </c>
      <c r="BF903" s="232">
        <f>IF(N903="snížená",J903,0)</f>
        <v>0</v>
      </c>
      <c r="BG903" s="232">
        <f>IF(N903="zákl. přenesená",J903,0)</f>
        <v>0</v>
      </c>
      <c r="BH903" s="232">
        <f>IF(N903="sníž. přenesená",J903,0)</f>
        <v>0</v>
      </c>
      <c r="BI903" s="232">
        <f>IF(N903="nulová",J903,0)</f>
        <v>0</v>
      </c>
      <c r="BJ903" s="19" t="s">
        <v>85</v>
      </c>
      <c r="BK903" s="232">
        <f>ROUND(I903*H903,2)</f>
        <v>0</v>
      </c>
      <c r="BL903" s="19" t="s">
        <v>273</v>
      </c>
      <c r="BM903" s="231" t="s">
        <v>936</v>
      </c>
    </row>
    <row r="904" s="2" customFormat="1">
      <c r="A904" s="40"/>
      <c r="B904" s="41"/>
      <c r="C904" s="42"/>
      <c r="D904" s="233" t="s">
        <v>168</v>
      </c>
      <c r="E904" s="42"/>
      <c r="F904" s="234" t="s">
        <v>937</v>
      </c>
      <c r="G904" s="42"/>
      <c r="H904" s="42"/>
      <c r="I904" s="235"/>
      <c r="J904" s="42"/>
      <c r="K904" s="42"/>
      <c r="L904" s="46"/>
      <c r="M904" s="236"/>
      <c r="N904" s="237"/>
      <c r="O904" s="93"/>
      <c r="P904" s="93"/>
      <c r="Q904" s="93"/>
      <c r="R904" s="93"/>
      <c r="S904" s="93"/>
      <c r="T904" s="94"/>
      <c r="U904" s="40"/>
      <c r="V904" s="40"/>
      <c r="W904" s="40"/>
      <c r="X904" s="40"/>
      <c r="Y904" s="40"/>
      <c r="Z904" s="40"/>
      <c r="AA904" s="40"/>
      <c r="AB904" s="40"/>
      <c r="AC904" s="40"/>
      <c r="AD904" s="40"/>
      <c r="AE904" s="40"/>
      <c r="AT904" s="19" t="s">
        <v>168</v>
      </c>
      <c r="AU904" s="19" t="s">
        <v>157</v>
      </c>
    </row>
    <row r="905" s="13" customFormat="1">
      <c r="A905" s="13"/>
      <c r="B905" s="238"/>
      <c r="C905" s="239"/>
      <c r="D905" s="233" t="s">
        <v>170</v>
      </c>
      <c r="E905" s="240" t="s">
        <v>1</v>
      </c>
      <c r="F905" s="241" t="s">
        <v>938</v>
      </c>
      <c r="G905" s="239"/>
      <c r="H905" s="242">
        <v>12</v>
      </c>
      <c r="I905" s="243"/>
      <c r="J905" s="239"/>
      <c r="K905" s="239"/>
      <c r="L905" s="244"/>
      <c r="M905" s="245"/>
      <c r="N905" s="246"/>
      <c r="O905" s="246"/>
      <c r="P905" s="246"/>
      <c r="Q905" s="246"/>
      <c r="R905" s="246"/>
      <c r="S905" s="246"/>
      <c r="T905" s="247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48" t="s">
        <v>170</v>
      </c>
      <c r="AU905" s="248" t="s">
        <v>157</v>
      </c>
      <c r="AV905" s="13" t="s">
        <v>87</v>
      </c>
      <c r="AW905" s="13" t="s">
        <v>35</v>
      </c>
      <c r="AX905" s="13" t="s">
        <v>77</v>
      </c>
      <c r="AY905" s="248" t="s">
        <v>156</v>
      </c>
    </row>
    <row r="906" s="14" customFormat="1">
      <c r="A906" s="14"/>
      <c r="B906" s="249"/>
      <c r="C906" s="250"/>
      <c r="D906" s="233" t="s">
        <v>170</v>
      </c>
      <c r="E906" s="251" t="s">
        <v>1</v>
      </c>
      <c r="F906" s="252" t="s">
        <v>174</v>
      </c>
      <c r="G906" s="250"/>
      <c r="H906" s="253">
        <v>12</v>
      </c>
      <c r="I906" s="254"/>
      <c r="J906" s="250"/>
      <c r="K906" s="250"/>
      <c r="L906" s="255"/>
      <c r="M906" s="256"/>
      <c r="N906" s="257"/>
      <c r="O906" s="257"/>
      <c r="P906" s="257"/>
      <c r="Q906" s="257"/>
      <c r="R906" s="257"/>
      <c r="S906" s="257"/>
      <c r="T906" s="258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9" t="s">
        <v>170</v>
      </c>
      <c r="AU906" s="259" t="s">
        <v>157</v>
      </c>
      <c r="AV906" s="14" t="s">
        <v>166</v>
      </c>
      <c r="AW906" s="14" t="s">
        <v>35</v>
      </c>
      <c r="AX906" s="14" t="s">
        <v>85</v>
      </c>
      <c r="AY906" s="259" t="s">
        <v>156</v>
      </c>
    </row>
    <row r="907" s="2" customFormat="1" ht="24.15" customHeight="1">
      <c r="A907" s="40"/>
      <c r="B907" s="41"/>
      <c r="C907" s="220" t="s">
        <v>939</v>
      </c>
      <c r="D907" s="220" t="s">
        <v>161</v>
      </c>
      <c r="E907" s="221" t="s">
        <v>940</v>
      </c>
      <c r="F907" s="222" t="s">
        <v>941</v>
      </c>
      <c r="G907" s="223" t="s">
        <v>209</v>
      </c>
      <c r="H907" s="224">
        <v>11.465999999999999</v>
      </c>
      <c r="I907" s="225"/>
      <c r="J907" s="226">
        <f>ROUND(I907*H907,2)</f>
        <v>0</v>
      </c>
      <c r="K907" s="222" t="s">
        <v>165</v>
      </c>
      <c r="L907" s="46"/>
      <c r="M907" s="227" t="s">
        <v>1</v>
      </c>
      <c r="N907" s="228" t="s">
        <v>42</v>
      </c>
      <c r="O907" s="93"/>
      <c r="P907" s="229">
        <f>O907*H907</f>
        <v>0</v>
      </c>
      <c r="Q907" s="229">
        <v>0</v>
      </c>
      <c r="R907" s="229">
        <f>Q907*H907</f>
        <v>0</v>
      </c>
      <c r="S907" s="229">
        <v>0</v>
      </c>
      <c r="T907" s="230">
        <f>S907*H907</f>
        <v>0</v>
      </c>
      <c r="U907" s="40"/>
      <c r="V907" s="40"/>
      <c r="W907" s="40"/>
      <c r="X907" s="40"/>
      <c r="Y907" s="40"/>
      <c r="Z907" s="40"/>
      <c r="AA907" s="40"/>
      <c r="AB907" s="40"/>
      <c r="AC907" s="40"/>
      <c r="AD907" s="40"/>
      <c r="AE907" s="40"/>
      <c r="AR907" s="231" t="s">
        <v>273</v>
      </c>
      <c r="AT907" s="231" t="s">
        <v>161</v>
      </c>
      <c r="AU907" s="231" t="s">
        <v>157</v>
      </c>
      <c r="AY907" s="19" t="s">
        <v>156</v>
      </c>
      <c r="BE907" s="232">
        <f>IF(N907="základní",J907,0)</f>
        <v>0</v>
      </c>
      <c r="BF907" s="232">
        <f>IF(N907="snížená",J907,0)</f>
        <v>0</v>
      </c>
      <c r="BG907" s="232">
        <f>IF(N907="zákl. přenesená",J907,0)</f>
        <v>0</v>
      </c>
      <c r="BH907" s="232">
        <f>IF(N907="sníž. přenesená",J907,0)</f>
        <v>0</v>
      </c>
      <c r="BI907" s="232">
        <f>IF(N907="nulová",J907,0)</f>
        <v>0</v>
      </c>
      <c r="BJ907" s="19" t="s">
        <v>85</v>
      </c>
      <c r="BK907" s="232">
        <f>ROUND(I907*H907,2)</f>
        <v>0</v>
      </c>
      <c r="BL907" s="19" t="s">
        <v>273</v>
      </c>
      <c r="BM907" s="231" t="s">
        <v>942</v>
      </c>
    </row>
    <row r="908" s="2" customFormat="1">
      <c r="A908" s="40"/>
      <c r="B908" s="41"/>
      <c r="C908" s="42"/>
      <c r="D908" s="233" t="s">
        <v>168</v>
      </c>
      <c r="E908" s="42"/>
      <c r="F908" s="234" t="s">
        <v>943</v>
      </c>
      <c r="G908" s="42"/>
      <c r="H908" s="42"/>
      <c r="I908" s="235"/>
      <c r="J908" s="42"/>
      <c r="K908" s="42"/>
      <c r="L908" s="46"/>
      <c r="M908" s="236"/>
      <c r="N908" s="237"/>
      <c r="O908" s="93"/>
      <c r="P908" s="93"/>
      <c r="Q908" s="93"/>
      <c r="R908" s="93"/>
      <c r="S908" s="93"/>
      <c r="T908" s="94"/>
      <c r="U908" s="40"/>
      <c r="V908" s="40"/>
      <c r="W908" s="40"/>
      <c r="X908" s="40"/>
      <c r="Y908" s="40"/>
      <c r="Z908" s="40"/>
      <c r="AA908" s="40"/>
      <c r="AB908" s="40"/>
      <c r="AC908" s="40"/>
      <c r="AD908" s="40"/>
      <c r="AE908" s="40"/>
      <c r="AT908" s="19" t="s">
        <v>168</v>
      </c>
      <c r="AU908" s="19" t="s">
        <v>157</v>
      </c>
    </row>
    <row r="909" s="12" customFormat="1" ht="20.88" customHeight="1">
      <c r="A909" s="12"/>
      <c r="B909" s="204"/>
      <c r="C909" s="205"/>
      <c r="D909" s="206" t="s">
        <v>76</v>
      </c>
      <c r="E909" s="218" t="s">
        <v>944</v>
      </c>
      <c r="F909" s="218" t="s">
        <v>945</v>
      </c>
      <c r="G909" s="205"/>
      <c r="H909" s="205"/>
      <c r="I909" s="208"/>
      <c r="J909" s="219">
        <f>BK909</f>
        <v>0</v>
      </c>
      <c r="K909" s="205"/>
      <c r="L909" s="210"/>
      <c r="M909" s="211"/>
      <c r="N909" s="212"/>
      <c r="O909" s="212"/>
      <c r="P909" s="213">
        <f>SUM(P910:P919)</f>
        <v>0</v>
      </c>
      <c r="Q909" s="212"/>
      <c r="R909" s="213">
        <f>SUM(R910:R919)</f>
        <v>0.062207999999999999</v>
      </c>
      <c r="S909" s="212"/>
      <c r="T909" s="214">
        <f>SUM(T910:T919)</f>
        <v>0.024048</v>
      </c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  <c r="AR909" s="215" t="s">
        <v>87</v>
      </c>
      <c r="AT909" s="216" t="s">
        <v>76</v>
      </c>
      <c r="AU909" s="216" t="s">
        <v>87</v>
      </c>
      <c r="AY909" s="215" t="s">
        <v>156</v>
      </c>
      <c r="BK909" s="217">
        <f>SUM(BK910:BK919)</f>
        <v>0</v>
      </c>
    </row>
    <row r="910" s="2" customFormat="1" ht="16.5" customHeight="1">
      <c r="A910" s="40"/>
      <c r="B910" s="41"/>
      <c r="C910" s="220" t="s">
        <v>946</v>
      </c>
      <c r="D910" s="220" t="s">
        <v>161</v>
      </c>
      <c r="E910" s="221" t="s">
        <v>947</v>
      </c>
      <c r="F910" s="222" t="s">
        <v>948</v>
      </c>
      <c r="G910" s="223" t="s">
        <v>185</v>
      </c>
      <c r="H910" s="224">
        <v>14.4</v>
      </c>
      <c r="I910" s="225"/>
      <c r="J910" s="226">
        <f>ROUND(I910*H910,2)</f>
        <v>0</v>
      </c>
      <c r="K910" s="222" t="s">
        <v>165</v>
      </c>
      <c r="L910" s="46"/>
      <c r="M910" s="227" t="s">
        <v>1</v>
      </c>
      <c r="N910" s="228" t="s">
        <v>42</v>
      </c>
      <c r="O910" s="93"/>
      <c r="P910" s="229">
        <f>O910*H910</f>
        <v>0</v>
      </c>
      <c r="Q910" s="229">
        <v>0</v>
      </c>
      <c r="R910" s="229">
        <f>Q910*H910</f>
        <v>0</v>
      </c>
      <c r="S910" s="229">
        <v>0.00167</v>
      </c>
      <c r="T910" s="230">
        <f>S910*H910</f>
        <v>0.024048</v>
      </c>
      <c r="U910" s="40"/>
      <c r="V910" s="40"/>
      <c r="W910" s="40"/>
      <c r="X910" s="40"/>
      <c r="Y910" s="40"/>
      <c r="Z910" s="40"/>
      <c r="AA910" s="40"/>
      <c r="AB910" s="40"/>
      <c r="AC910" s="40"/>
      <c r="AD910" s="40"/>
      <c r="AE910" s="40"/>
      <c r="AR910" s="231" t="s">
        <v>273</v>
      </c>
      <c r="AT910" s="231" t="s">
        <v>161</v>
      </c>
      <c r="AU910" s="231" t="s">
        <v>157</v>
      </c>
      <c r="AY910" s="19" t="s">
        <v>156</v>
      </c>
      <c r="BE910" s="232">
        <f>IF(N910="základní",J910,0)</f>
        <v>0</v>
      </c>
      <c r="BF910" s="232">
        <f>IF(N910="snížená",J910,0)</f>
        <v>0</v>
      </c>
      <c r="BG910" s="232">
        <f>IF(N910="zákl. přenesená",J910,0)</f>
        <v>0</v>
      </c>
      <c r="BH910" s="232">
        <f>IF(N910="sníž. přenesená",J910,0)</f>
        <v>0</v>
      </c>
      <c r="BI910" s="232">
        <f>IF(N910="nulová",J910,0)</f>
        <v>0</v>
      </c>
      <c r="BJ910" s="19" t="s">
        <v>85</v>
      </c>
      <c r="BK910" s="232">
        <f>ROUND(I910*H910,2)</f>
        <v>0</v>
      </c>
      <c r="BL910" s="19" t="s">
        <v>273</v>
      </c>
      <c r="BM910" s="231" t="s">
        <v>949</v>
      </c>
    </row>
    <row r="911" s="2" customFormat="1">
      <c r="A911" s="40"/>
      <c r="B911" s="41"/>
      <c r="C911" s="42"/>
      <c r="D911" s="233" t="s">
        <v>168</v>
      </c>
      <c r="E911" s="42"/>
      <c r="F911" s="234" t="s">
        <v>950</v>
      </c>
      <c r="G911" s="42"/>
      <c r="H911" s="42"/>
      <c r="I911" s="235"/>
      <c r="J911" s="42"/>
      <c r="K911" s="42"/>
      <c r="L911" s="46"/>
      <c r="M911" s="236"/>
      <c r="N911" s="237"/>
      <c r="O911" s="93"/>
      <c r="P911" s="93"/>
      <c r="Q911" s="93"/>
      <c r="R911" s="93"/>
      <c r="S911" s="93"/>
      <c r="T911" s="94"/>
      <c r="U911" s="40"/>
      <c r="V911" s="40"/>
      <c r="W911" s="40"/>
      <c r="X911" s="40"/>
      <c r="Y911" s="40"/>
      <c r="Z911" s="40"/>
      <c r="AA911" s="40"/>
      <c r="AB911" s="40"/>
      <c r="AC911" s="40"/>
      <c r="AD911" s="40"/>
      <c r="AE911" s="40"/>
      <c r="AT911" s="19" t="s">
        <v>168</v>
      </c>
      <c r="AU911" s="19" t="s">
        <v>157</v>
      </c>
    </row>
    <row r="912" s="13" customFormat="1">
      <c r="A912" s="13"/>
      <c r="B912" s="238"/>
      <c r="C912" s="239"/>
      <c r="D912" s="233" t="s">
        <v>170</v>
      </c>
      <c r="E912" s="240" t="s">
        <v>1</v>
      </c>
      <c r="F912" s="241" t="s">
        <v>951</v>
      </c>
      <c r="G912" s="239"/>
      <c r="H912" s="242">
        <v>14.4</v>
      </c>
      <c r="I912" s="243"/>
      <c r="J912" s="239"/>
      <c r="K912" s="239"/>
      <c r="L912" s="244"/>
      <c r="M912" s="245"/>
      <c r="N912" s="246"/>
      <c r="O912" s="246"/>
      <c r="P912" s="246"/>
      <c r="Q912" s="246"/>
      <c r="R912" s="246"/>
      <c r="S912" s="246"/>
      <c r="T912" s="247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48" t="s">
        <v>170</v>
      </c>
      <c r="AU912" s="248" t="s">
        <v>157</v>
      </c>
      <c r="AV912" s="13" t="s">
        <v>87</v>
      </c>
      <c r="AW912" s="13" t="s">
        <v>35</v>
      </c>
      <c r="AX912" s="13" t="s">
        <v>77</v>
      </c>
      <c r="AY912" s="248" t="s">
        <v>156</v>
      </c>
    </row>
    <row r="913" s="14" customFormat="1">
      <c r="A913" s="14"/>
      <c r="B913" s="249"/>
      <c r="C913" s="250"/>
      <c r="D913" s="233" t="s">
        <v>170</v>
      </c>
      <c r="E913" s="251" t="s">
        <v>1</v>
      </c>
      <c r="F913" s="252" t="s">
        <v>174</v>
      </c>
      <c r="G913" s="250"/>
      <c r="H913" s="253">
        <v>14.4</v>
      </c>
      <c r="I913" s="254"/>
      <c r="J913" s="250"/>
      <c r="K913" s="250"/>
      <c r="L913" s="255"/>
      <c r="M913" s="256"/>
      <c r="N913" s="257"/>
      <c r="O913" s="257"/>
      <c r="P913" s="257"/>
      <c r="Q913" s="257"/>
      <c r="R913" s="257"/>
      <c r="S913" s="257"/>
      <c r="T913" s="258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59" t="s">
        <v>170</v>
      </c>
      <c r="AU913" s="259" t="s">
        <v>157</v>
      </c>
      <c r="AV913" s="14" t="s">
        <v>166</v>
      </c>
      <c r="AW913" s="14" t="s">
        <v>35</v>
      </c>
      <c r="AX913" s="14" t="s">
        <v>85</v>
      </c>
      <c r="AY913" s="259" t="s">
        <v>156</v>
      </c>
    </row>
    <row r="914" s="2" customFormat="1" ht="33" customHeight="1">
      <c r="A914" s="40"/>
      <c r="B914" s="41"/>
      <c r="C914" s="220" t="s">
        <v>952</v>
      </c>
      <c r="D914" s="220" t="s">
        <v>161</v>
      </c>
      <c r="E914" s="221" t="s">
        <v>953</v>
      </c>
      <c r="F914" s="222" t="s">
        <v>954</v>
      </c>
      <c r="G914" s="223" t="s">
        <v>185</v>
      </c>
      <c r="H914" s="224">
        <v>14.4</v>
      </c>
      <c r="I914" s="225"/>
      <c r="J914" s="226">
        <f>ROUND(I914*H914,2)</f>
        <v>0</v>
      </c>
      <c r="K914" s="222" t="s">
        <v>165</v>
      </c>
      <c r="L914" s="46"/>
      <c r="M914" s="227" t="s">
        <v>1</v>
      </c>
      <c r="N914" s="228" t="s">
        <v>42</v>
      </c>
      <c r="O914" s="93"/>
      <c r="P914" s="229">
        <f>O914*H914</f>
        <v>0</v>
      </c>
      <c r="Q914" s="229">
        <v>0.0043200000000000001</v>
      </c>
      <c r="R914" s="229">
        <f>Q914*H914</f>
        <v>0.062207999999999999</v>
      </c>
      <c r="S914" s="229">
        <v>0</v>
      </c>
      <c r="T914" s="230">
        <f>S914*H914</f>
        <v>0</v>
      </c>
      <c r="U914" s="40"/>
      <c r="V914" s="40"/>
      <c r="W914" s="40"/>
      <c r="X914" s="40"/>
      <c r="Y914" s="40"/>
      <c r="Z914" s="40"/>
      <c r="AA914" s="40"/>
      <c r="AB914" s="40"/>
      <c r="AC914" s="40"/>
      <c r="AD914" s="40"/>
      <c r="AE914" s="40"/>
      <c r="AR914" s="231" t="s">
        <v>273</v>
      </c>
      <c r="AT914" s="231" t="s">
        <v>161</v>
      </c>
      <c r="AU914" s="231" t="s">
        <v>157</v>
      </c>
      <c r="AY914" s="19" t="s">
        <v>156</v>
      </c>
      <c r="BE914" s="232">
        <f>IF(N914="základní",J914,0)</f>
        <v>0</v>
      </c>
      <c r="BF914" s="232">
        <f>IF(N914="snížená",J914,0)</f>
        <v>0</v>
      </c>
      <c r="BG914" s="232">
        <f>IF(N914="zákl. přenesená",J914,0)</f>
        <v>0</v>
      </c>
      <c r="BH914" s="232">
        <f>IF(N914="sníž. přenesená",J914,0)</f>
        <v>0</v>
      </c>
      <c r="BI914" s="232">
        <f>IF(N914="nulová",J914,0)</f>
        <v>0</v>
      </c>
      <c r="BJ914" s="19" t="s">
        <v>85</v>
      </c>
      <c r="BK914" s="232">
        <f>ROUND(I914*H914,2)</f>
        <v>0</v>
      </c>
      <c r="BL914" s="19" t="s">
        <v>273</v>
      </c>
      <c r="BM914" s="231" t="s">
        <v>955</v>
      </c>
    </row>
    <row r="915" s="2" customFormat="1">
      <c r="A915" s="40"/>
      <c r="B915" s="41"/>
      <c r="C915" s="42"/>
      <c r="D915" s="233" t="s">
        <v>168</v>
      </c>
      <c r="E915" s="42"/>
      <c r="F915" s="234" t="s">
        <v>956</v>
      </c>
      <c r="G915" s="42"/>
      <c r="H915" s="42"/>
      <c r="I915" s="235"/>
      <c r="J915" s="42"/>
      <c r="K915" s="42"/>
      <c r="L915" s="46"/>
      <c r="M915" s="236"/>
      <c r="N915" s="237"/>
      <c r="O915" s="93"/>
      <c r="P915" s="93"/>
      <c r="Q915" s="93"/>
      <c r="R915" s="93"/>
      <c r="S915" s="93"/>
      <c r="T915" s="94"/>
      <c r="U915" s="40"/>
      <c r="V915" s="40"/>
      <c r="W915" s="40"/>
      <c r="X915" s="40"/>
      <c r="Y915" s="40"/>
      <c r="Z915" s="40"/>
      <c r="AA915" s="40"/>
      <c r="AB915" s="40"/>
      <c r="AC915" s="40"/>
      <c r="AD915" s="40"/>
      <c r="AE915" s="40"/>
      <c r="AT915" s="19" t="s">
        <v>168</v>
      </c>
      <c r="AU915" s="19" t="s">
        <v>157</v>
      </c>
    </row>
    <row r="916" s="13" customFormat="1">
      <c r="A916" s="13"/>
      <c r="B916" s="238"/>
      <c r="C916" s="239"/>
      <c r="D916" s="233" t="s">
        <v>170</v>
      </c>
      <c r="E916" s="240" t="s">
        <v>1</v>
      </c>
      <c r="F916" s="241" t="s">
        <v>957</v>
      </c>
      <c r="G916" s="239"/>
      <c r="H916" s="242">
        <v>14.4</v>
      </c>
      <c r="I916" s="243"/>
      <c r="J916" s="239"/>
      <c r="K916" s="239"/>
      <c r="L916" s="244"/>
      <c r="M916" s="245"/>
      <c r="N916" s="246"/>
      <c r="O916" s="246"/>
      <c r="P916" s="246"/>
      <c r="Q916" s="246"/>
      <c r="R916" s="246"/>
      <c r="S916" s="246"/>
      <c r="T916" s="247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48" t="s">
        <v>170</v>
      </c>
      <c r="AU916" s="248" t="s">
        <v>157</v>
      </c>
      <c r="AV916" s="13" t="s">
        <v>87</v>
      </c>
      <c r="AW916" s="13" t="s">
        <v>35</v>
      </c>
      <c r="AX916" s="13" t="s">
        <v>77</v>
      </c>
      <c r="AY916" s="248" t="s">
        <v>156</v>
      </c>
    </row>
    <row r="917" s="14" customFormat="1">
      <c r="A917" s="14"/>
      <c r="B917" s="249"/>
      <c r="C917" s="250"/>
      <c r="D917" s="233" t="s">
        <v>170</v>
      </c>
      <c r="E917" s="251" t="s">
        <v>1</v>
      </c>
      <c r="F917" s="252" t="s">
        <v>174</v>
      </c>
      <c r="G917" s="250"/>
      <c r="H917" s="253">
        <v>14.4</v>
      </c>
      <c r="I917" s="254"/>
      <c r="J917" s="250"/>
      <c r="K917" s="250"/>
      <c r="L917" s="255"/>
      <c r="M917" s="256"/>
      <c r="N917" s="257"/>
      <c r="O917" s="257"/>
      <c r="P917" s="257"/>
      <c r="Q917" s="257"/>
      <c r="R917" s="257"/>
      <c r="S917" s="257"/>
      <c r="T917" s="258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59" t="s">
        <v>170</v>
      </c>
      <c r="AU917" s="259" t="s">
        <v>157</v>
      </c>
      <c r="AV917" s="14" t="s">
        <v>166</v>
      </c>
      <c r="AW917" s="14" t="s">
        <v>35</v>
      </c>
      <c r="AX917" s="14" t="s">
        <v>85</v>
      </c>
      <c r="AY917" s="259" t="s">
        <v>156</v>
      </c>
    </row>
    <row r="918" s="2" customFormat="1" ht="24.15" customHeight="1">
      <c r="A918" s="40"/>
      <c r="B918" s="41"/>
      <c r="C918" s="220" t="s">
        <v>958</v>
      </c>
      <c r="D918" s="220" t="s">
        <v>161</v>
      </c>
      <c r="E918" s="221" t="s">
        <v>959</v>
      </c>
      <c r="F918" s="222" t="s">
        <v>960</v>
      </c>
      <c r="G918" s="223" t="s">
        <v>209</v>
      </c>
      <c r="H918" s="224">
        <v>0.062</v>
      </c>
      <c r="I918" s="225"/>
      <c r="J918" s="226">
        <f>ROUND(I918*H918,2)</f>
        <v>0</v>
      </c>
      <c r="K918" s="222" t="s">
        <v>165</v>
      </c>
      <c r="L918" s="46"/>
      <c r="M918" s="227" t="s">
        <v>1</v>
      </c>
      <c r="N918" s="228" t="s">
        <v>42</v>
      </c>
      <c r="O918" s="93"/>
      <c r="P918" s="229">
        <f>O918*H918</f>
        <v>0</v>
      </c>
      <c r="Q918" s="229">
        <v>0</v>
      </c>
      <c r="R918" s="229">
        <f>Q918*H918</f>
        <v>0</v>
      </c>
      <c r="S918" s="229">
        <v>0</v>
      </c>
      <c r="T918" s="230">
        <f>S918*H918</f>
        <v>0</v>
      </c>
      <c r="U918" s="40"/>
      <c r="V918" s="40"/>
      <c r="W918" s="40"/>
      <c r="X918" s="40"/>
      <c r="Y918" s="40"/>
      <c r="Z918" s="40"/>
      <c r="AA918" s="40"/>
      <c r="AB918" s="40"/>
      <c r="AC918" s="40"/>
      <c r="AD918" s="40"/>
      <c r="AE918" s="40"/>
      <c r="AR918" s="231" t="s">
        <v>273</v>
      </c>
      <c r="AT918" s="231" t="s">
        <v>161</v>
      </c>
      <c r="AU918" s="231" t="s">
        <v>157</v>
      </c>
      <c r="AY918" s="19" t="s">
        <v>156</v>
      </c>
      <c r="BE918" s="232">
        <f>IF(N918="základní",J918,0)</f>
        <v>0</v>
      </c>
      <c r="BF918" s="232">
        <f>IF(N918="snížená",J918,0)</f>
        <v>0</v>
      </c>
      <c r="BG918" s="232">
        <f>IF(N918="zákl. přenesená",J918,0)</f>
        <v>0</v>
      </c>
      <c r="BH918" s="232">
        <f>IF(N918="sníž. přenesená",J918,0)</f>
        <v>0</v>
      </c>
      <c r="BI918" s="232">
        <f>IF(N918="nulová",J918,0)</f>
        <v>0</v>
      </c>
      <c r="BJ918" s="19" t="s">
        <v>85</v>
      </c>
      <c r="BK918" s="232">
        <f>ROUND(I918*H918,2)</f>
        <v>0</v>
      </c>
      <c r="BL918" s="19" t="s">
        <v>273</v>
      </c>
      <c r="BM918" s="231" t="s">
        <v>961</v>
      </c>
    </row>
    <row r="919" s="2" customFormat="1">
      <c r="A919" s="40"/>
      <c r="B919" s="41"/>
      <c r="C919" s="42"/>
      <c r="D919" s="233" t="s">
        <v>168</v>
      </c>
      <c r="E919" s="42"/>
      <c r="F919" s="234" t="s">
        <v>962</v>
      </c>
      <c r="G919" s="42"/>
      <c r="H919" s="42"/>
      <c r="I919" s="235"/>
      <c r="J919" s="42"/>
      <c r="K919" s="42"/>
      <c r="L919" s="46"/>
      <c r="M919" s="236"/>
      <c r="N919" s="237"/>
      <c r="O919" s="93"/>
      <c r="P919" s="93"/>
      <c r="Q919" s="93"/>
      <c r="R919" s="93"/>
      <c r="S919" s="93"/>
      <c r="T919" s="94"/>
      <c r="U919" s="40"/>
      <c r="V919" s="40"/>
      <c r="W919" s="40"/>
      <c r="X919" s="40"/>
      <c r="Y919" s="40"/>
      <c r="Z919" s="40"/>
      <c r="AA919" s="40"/>
      <c r="AB919" s="40"/>
      <c r="AC919" s="40"/>
      <c r="AD919" s="40"/>
      <c r="AE919" s="40"/>
      <c r="AT919" s="19" t="s">
        <v>168</v>
      </c>
      <c r="AU919" s="19" t="s">
        <v>157</v>
      </c>
    </row>
    <row r="920" s="12" customFormat="1" ht="20.88" customHeight="1">
      <c r="A920" s="12"/>
      <c r="B920" s="204"/>
      <c r="C920" s="205"/>
      <c r="D920" s="206" t="s">
        <v>76</v>
      </c>
      <c r="E920" s="218" t="s">
        <v>963</v>
      </c>
      <c r="F920" s="218" t="s">
        <v>964</v>
      </c>
      <c r="G920" s="205"/>
      <c r="H920" s="205"/>
      <c r="I920" s="208"/>
      <c r="J920" s="219">
        <f>BK920</f>
        <v>0</v>
      </c>
      <c r="K920" s="205"/>
      <c r="L920" s="210"/>
      <c r="M920" s="211"/>
      <c r="N920" s="212"/>
      <c r="O920" s="212"/>
      <c r="P920" s="213">
        <f>SUM(P921:P982)</f>
        <v>0</v>
      </c>
      <c r="Q920" s="212"/>
      <c r="R920" s="213">
        <f>SUM(R921:R982)</f>
        <v>1.6570104000000001</v>
      </c>
      <c r="S920" s="212"/>
      <c r="T920" s="214">
        <f>SUM(T921:T982)</f>
        <v>0.056800000000000003</v>
      </c>
      <c r="U920" s="12"/>
      <c r="V920" s="12"/>
      <c r="W920" s="12"/>
      <c r="X920" s="12"/>
      <c r="Y920" s="12"/>
      <c r="Z920" s="12"/>
      <c r="AA920" s="12"/>
      <c r="AB920" s="12"/>
      <c r="AC920" s="12"/>
      <c r="AD920" s="12"/>
      <c r="AE920" s="12"/>
      <c r="AR920" s="215" t="s">
        <v>87</v>
      </c>
      <c r="AT920" s="216" t="s">
        <v>76</v>
      </c>
      <c r="AU920" s="216" t="s">
        <v>87</v>
      </c>
      <c r="AY920" s="215" t="s">
        <v>156</v>
      </c>
      <c r="BK920" s="217">
        <f>SUM(BK921:BK982)</f>
        <v>0</v>
      </c>
    </row>
    <row r="921" s="2" customFormat="1" ht="16.5" customHeight="1">
      <c r="A921" s="40"/>
      <c r="B921" s="41"/>
      <c r="C921" s="220" t="s">
        <v>965</v>
      </c>
      <c r="D921" s="220" t="s">
        <v>161</v>
      </c>
      <c r="E921" s="221" t="s">
        <v>966</v>
      </c>
      <c r="F921" s="222" t="s">
        <v>967</v>
      </c>
      <c r="G921" s="223" t="s">
        <v>164</v>
      </c>
      <c r="H921" s="224">
        <v>28</v>
      </c>
      <c r="I921" s="225"/>
      <c r="J921" s="226">
        <f>ROUND(I921*H921,2)</f>
        <v>0</v>
      </c>
      <c r="K921" s="222" t="s">
        <v>165</v>
      </c>
      <c r="L921" s="46"/>
      <c r="M921" s="227" t="s">
        <v>1</v>
      </c>
      <c r="N921" s="228" t="s">
        <v>42</v>
      </c>
      <c r="O921" s="93"/>
      <c r="P921" s="229">
        <f>O921*H921</f>
        <v>0</v>
      </c>
      <c r="Q921" s="229">
        <v>0</v>
      </c>
      <c r="R921" s="229">
        <f>Q921*H921</f>
        <v>0</v>
      </c>
      <c r="S921" s="229">
        <v>0.001</v>
      </c>
      <c r="T921" s="230">
        <f>S921*H921</f>
        <v>0.028000000000000001</v>
      </c>
      <c r="U921" s="40"/>
      <c r="V921" s="40"/>
      <c r="W921" s="40"/>
      <c r="X921" s="40"/>
      <c r="Y921" s="40"/>
      <c r="Z921" s="40"/>
      <c r="AA921" s="40"/>
      <c r="AB921" s="40"/>
      <c r="AC921" s="40"/>
      <c r="AD921" s="40"/>
      <c r="AE921" s="40"/>
      <c r="AR921" s="231" t="s">
        <v>273</v>
      </c>
      <c r="AT921" s="231" t="s">
        <v>161</v>
      </c>
      <c r="AU921" s="231" t="s">
        <v>157</v>
      </c>
      <c r="AY921" s="19" t="s">
        <v>156</v>
      </c>
      <c r="BE921" s="232">
        <f>IF(N921="základní",J921,0)</f>
        <v>0</v>
      </c>
      <c r="BF921" s="232">
        <f>IF(N921="snížená",J921,0)</f>
        <v>0</v>
      </c>
      <c r="BG921" s="232">
        <f>IF(N921="zákl. přenesená",J921,0)</f>
        <v>0</v>
      </c>
      <c r="BH921" s="232">
        <f>IF(N921="sníž. přenesená",J921,0)</f>
        <v>0</v>
      </c>
      <c r="BI921" s="232">
        <f>IF(N921="nulová",J921,0)</f>
        <v>0</v>
      </c>
      <c r="BJ921" s="19" t="s">
        <v>85</v>
      </c>
      <c r="BK921" s="232">
        <f>ROUND(I921*H921,2)</f>
        <v>0</v>
      </c>
      <c r="BL921" s="19" t="s">
        <v>273</v>
      </c>
      <c r="BM921" s="231" t="s">
        <v>968</v>
      </c>
    </row>
    <row r="922" s="2" customFormat="1">
      <c r="A922" s="40"/>
      <c r="B922" s="41"/>
      <c r="C922" s="42"/>
      <c r="D922" s="233" t="s">
        <v>168</v>
      </c>
      <c r="E922" s="42"/>
      <c r="F922" s="234" t="s">
        <v>969</v>
      </c>
      <c r="G922" s="42"/>
      <c r="H922" s="42"/>
      <c r="I922" s="235"/>
      <c r="J922" s="42"/>
      <c r="K922" s="42"/>
      <c r="L922" s="46"/>
      <c r="M922" s="236"/>
      <c r="N922" s="237"/>
      <c r="O922" s="93"/>
      <c r="P922" s="93"/>
      <c r="Q922" s="93"/>
      <c r="R922" s="93"/>
      <c r="S922" s="93"/>
      <c r="T922" s="94"/>
      <c r="U922" s="40"/>
      <c r="V922" s="40"/>
      <c r="W922" s="40"/>
      <c r="X922" s="40"/>
      <c r="Y922" s="40"/>
      <c r="Z922" s="40"/>
      <c r="AA922" s="40"/>
      <c r="AB922" s="40"/>
      <c r="AC922" s="40"/>
      <c r="AD922" s="40"/>
      <c r="AE922" s="40"/>
      <c r="AT922" s="19" t="s">
        <v>168</v>
      </c>
      <c r="AU922" s="19" t="s">
        <v>157</v>
      </c>
    </row>
    <row r="923" s="13" customFormat="1">
      <c r="A923" s="13"/>
      <c r="B923" s="238"/>
      <c r="C923" s="239"/>
      <c r="D923" s="233" t="s">
        <v>170</v>
      </c>
      <c r="E923" s="240" t="s">
        <v>1</v>
      </c>
      <c r="F923" s="241" t="s">
        <v>970</v>
      </c>
      <c r="G923" s="239"/>
      <c r="H923" s="242">
        <v>10</v>
      </c>
      <c r="I923" s="243"/>
      <c r="J923" s="239"/>
      <c r="K923" s="239"/>
      <c r="L923" s="244"/>
      <c r="M923" s="245"/>
      <c r="N923" s="246"/>
      <c r="O923" s="246"/>
      <c r="P923" s="246"/>
      <c r="Q923" s="246"/>
      <c r="R923" s="246"/>
      <c r="S923" s="246"/>
      <c r="T923" s="247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48" t="s">
        <v>170</v>
      </c>
      <c r="AU923" s="248" t="s">
        <v>157</v>
      </c>
      <c r="AV923" s="13" t="s">
        <v>87</v>
      </c>
      <c r="AW923" s="13" t="s">
        <v>35</v>
      </c>
      <c r="AX923" s="13" t="s">
        <v>77</v>
      </c>
      <c r="AY923" s="248" t="s">
        <v>156</v>
      </c>
    </row>
    <row r="924" s="13" customFormat="1">
      <c r="A924" s="13"/>
      <c r="B924" s="238"/>
      <c r="C924" s="239"/>
      <c r="D924" s="233" t="s">
        <v>170</v>
      </c>
      <c r="E924" s="240" t="s">
        <v>1</v>
      </c>
      <c r="F924" s="241" t="s">
        <v>971</v>
      </c>
      <c r="G924" s="239"/>
      <c r="H924" s="242">
        <v>8</v>
      </c>
      <c r="I924" s="243"/>
      <c r="J924" s="239"/>
      <c r="K924" s="239"/>
      <c r="L924" s="244"/>
      <c r="M924" s="245"/>
      <c r="N924" s="246"/>
      <c r="O924" s="246"/>
      <c r="P924" s="246"/>
      <c r="Q924" s="246"/>
      <c r="R924" s="246"/>
      <c r="S924" s="246"/>
      <c r="T924" s="247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48" t="s">
        <v>170</v>
      </c>
      <c r="AU924" s="248" t="s">
        <v>157</v>
      </c>
      <c r="AV924" s="13" t="s">
        <v>87</v>
      </c>
      <c r="AW924" s="13" t="s">
        <v>35</v>
      </c>
      <c r="AX924" s="13" t="s">
        <v>77</v>
      </c>
      <c r="AY924" s="248" t="s">
        <v>156</v>
      </c>
    </row>
    <row r="925" s="13" customFormat="1">
      <c r="A925" s="13"/>
      <c r="B925" s="238"/>
      <c r="C925" s="239"/>
      <c r="D925" s="233" t="s">
        <v>170</v>
      </c>
      <c r="E925" s="240" t="s">
        <v>1</v>
      </c>
      <c r="F925" s="241" t="s">
        <v>972</v>
      </c>
      <c r="G925" s="239"/>
      <c r="H925" s="242">
        <v>10</v>
      </c>
      <c r="I925" s="243"/>
      <c r="J925" s="239"/>
      <c r="K925" s="239"/>
      <c r="L925" s="244"/>
      <c r="M925" s="245"/>
      <c r="N925" s="246"/>
      <c r="O925" s="246"/>
      <c r="P925" s="246"/>
      <c r="Q925" s="246"/>
      <c r="R925" s="246"/>
      <c r="S925" s="246"/>
      <c r="T925" s="247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48" t="s">
        <v>170</v>
      </c>
      <c r="AU925" s="248" t="s">
        <v>157</v>
      </c>
      <c r="AV925" s="13" t="s">
        <v>87</v>
      </c>
      <c r="AW925" s="13" t="s">
        <v>35</v>
      </c>
      <c r="AX925" s="13" t="s">
        <v>77</v>
      </c>
      <c r="AY925" s="248" t="s">
        <v>156</v>
      </c>
    </row>
    <row r="926" s="14" customFormat="1">
      <c r="A926" s="14"/>
      <c r="B926" s="249"/>
      <c r="C926" s="250"/>
      <c r="D926" s="233" t="s">
        <v>170</v>
      </c>
      <c r="E926" s="251" t="s">
        <v>1</v>
      </c>
      <c r="F926" s="252" t="s">
        <v>174</v>
      </c>
      <c r="G926" s="250"/>
      <c r="H926" s="253">
        <v>28</v>
      </c>
      <c r="I926" s="254"/>
      <c r="J926" s="250"/>
      <c r="K926" s="250"/>
      <c r="L926" s="255"/>
      <c r="M926" s="256"/>
      <c r="N926" s="257"/>
      <c r="O926" s="257"/>
      <c r="P926" s="257"/>
      <c r="Q926" s="257"/>
      <c r="R926" s="257"/>
      <c r="S926" s="257"/>
      <c r="T926" s="258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59" t="s">
        <v>170</v>
      </c>
      <c r="AU926" s="259" t="s">
        <v>157</v>
      </c>
      <c r="AV926" s="14" t="s">
        <v>166</v>
      </c>
      <c r="AW926" s="14" t="s">
        <v>35</v>
      </c>
      <c r="AX926" s="14" t="s">
        <v>85</v>
      </c>
      <c r="AY926" s="259" t="s">
        <v>156</v>
      </c>
    </row>
    <row r="927" s="2" customFormat="1" ht="24.15" customHeight="1">
      <c r="A927" s="40"/>
      <c r="B927" s="41"/>
      <c r="C927" s="220" t="s">
        <v>973</v>
      </c>
      <c r="D927" s="220" t="s">
        <v>161</v>
      </c>
      <c r="E927" s="221" t="s">
        <v>974</v>
      </c>
      <c r="F927" s="222" t="s">
        <v>975</v>
      </c>
      <c r="G927" s="223" t="s">
        <v>177</v>
      </c>
      <c r="H927" s="224">
        <v>34.560000000000002</v>
      </c>
      <c r="I927" s="225"/>
      <c r="J927" s="226">
        <f>ROUND(I927*H927,2)</f>
        <v>0</v>
      </c>
      <c r="K927" s="222" t="s">
        <v>165</v>
      </c>
      <c r="L927" s="46"/>
      <c r="M927" s="227" t="s">
        <v>1</v>
      </c>
      <c r="N927" s="228" t="s">
        <v>42</v>
      </c>
      <c r="O927" s="93"/>
      <c r="P927" s="229">
        <f>O927*H927</f>
        <v>0</v>
      </c>
      <c r="Q927" s="229">
        <v>0.00025000000000000001</v>
      </c>
      <c r="R927" s="229">
        <f>Q927*H927</f>
        <v>0.0086400000000000001</v>
      </c>
      <c r="S927" s="229">
        <v>0</v>
      </c>
      <c r="T927" s="230">
        <f>S927*H927</f>
        <v>0</v>
      </c>
      <c r="U927" s="40"/>
      <c r="V927" s="40"/>
      <c r="W927" s="40"/>
      <c r="X927" s="40"/>
      <c r="Y927" s="40"/>
      <c r="Z927" s="40"/>
      <c r="AA927" s="40"/>
      <c r="AB927" s="40"/>
      <c r="AC927" s="40"/>
      <c r="AD927" s="40"/>
      <c r="AE927" s="40"/>
      <c r="AR927" s="231" t="s">
        <v>166</v>
      </c>
      <c r="AT927" s="231" t="s">
        <v>161</v>
      </c>
      <c r="AU927" s="231" t="s">
        <v>157</v>
      </c>
      <c r="AY927" s="19" t="s">
        <v>156</v>
      </c>
      <c r="BE927" s="232">
        <f>IF(N927="základní",J927,0)</f>
        <v>0</v>
      </c>
      <c r="BF927" s="232">
        <f>IF(N927="snížená",J927,0)</f>
        <v>0</v>
      </c>
      <c r="BG927" s="232">
        <f>IF(N927="zákl. přenesená",J927,0)</f>
        <v>0</v>
      </c>
      <c r="BH927" s="232">
        <f>IF(N927="sníž. přenesená",J927,0)</f>
        <v>0</v>
      </c>
      <c r="BI927" s="232">
        <f>IF(N927="nulová",J927,0)</f>
        <v>0</v>
      </c>
      <c r="BJ927" s="19" t="s">
        <v>85</v>
      </c>
      <c r="BK927" s="232">
        <f>ROUND(I927*H927,2)</f>
        <v>0</v>
      </c>
      <c r="BL927" s="19" t="s">
        <v>166</v>
      </c>
      <c r="BM927" s="231" t="s">
        <v>976</v>
      </c>
    </row>
    <row r="928" s="2" customFormat="1">
      <c r="A928" s="40"/>
      <c r="B928" s="41"/>
      <c r="C928" s="42"/>
      <c r="D928" s="233" t="s">
        <v>168</v>
      </c>
      <c r="E928" s="42"/>
      <c r="F928" s="234" t="s">
        <v>977</v>
      </c>
      <c r="G928" s="42"/>
      <c r="H928" s="42"/>
      <c r="I928" s="235"/>
      <c r="J928" s="42"/>
      <c r="K928" s="42"/>
      <c r="L928" s="46"/>
      <c r="M928" s="236"/>
      <c r="N928" s="237"/>
      <c r="O928" s="93"/>
      <c r="P928" s="93"/>
      <c r="Q928" s="93"/>
      <c r="R928" s="93"/>
      <c r="S928" s="93"/>
      <c r="T928" s="94"/>
      <c r="U928" s="40"/>
      <c r="V928" s="40"/>
      <c r="W928" s="40"/>
      <c r="X928" s="40"/>
      <c r="Y928" s="40"/>
      <c r="Z928" s="40"/>
      <c r="AA928" s="40"/>
      <c r="AB928" s="40"/>
      <c r="AC928" s="40"/>
      <c r="AD928" s="40"/>
      <c r="AE928" s="40"/>
      <c r="AT928" s="19" t="s">
        <v>168</v>
      </c>
      <c r="AU928" s="19" t="s">
        <v>157</v>
      </c>
    </row>
    <row r="929" s="13" customFormat="1">
      <c r="A929" s="13"/>
      <c r="B929" s="238"/>
      <c r="C929" s="239"/>
      <c r="D929" s="233" t="s">
        <v>170</v>
      </c>
      <c r="E929" s="240" t="s">
        <v>1</v>
      </c>
      <c r="F929" s="241" t="s">
        <v>978</v>
      </c>
      <c r="G929" s="239"/>
      <c r="H929" s="242">
        <v>34.560000000000002</v>
      </c>
      <c r="I929" s="243"/>
      <c r="J929" s="239"/>
      <c r="K929" s="239"/>
      <c r="L929" s="244"/>
      <c r="M929" s="245"/>
      <c r="N929" s="246"/>
      <c r="O929" s="246"/>
      <c r="P929" s="246"/>
      <c r="Q929" s="246"/>
      <c r="R929" s="246"/>
      <c r="S929" s="246"/>
      <c r="T929" s="247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48" t="s">
        <v>170</v>
      </c>
      <c r="AU929" s="248" t="s">
        <v>157</v>
      </c>
      <c r="AV929" s="13" t="s">
        <v>87</v>
      </c>
      <c r="AW929" s="13" t="s">
        <v>35</v>
      </c>
      <c r="AX929" s="13" t="s">
        <v>77</v>
      </c>
      <c r="AY929" s="248" t="s">
        <v>156</v>
      </c>
    </row>
    <row r="930" s="14" customFormat="1">
      <c r="A930" s="14"/>
      <c r="B930" s="249"/>
      <c r="C930" s="250"/>
      <c r="D930" s="233" t="s">
        <v>170</v>
      </c>
      <c r="E930" s="251" t="s">
        <v>1</v>
      </c>
      <c r="F930" s="252" t="s">
        <v>174</v>
      </c>
      <c r="G930" s="250"/>
      <c r="H930" s="253">
        <v>34.560000000000002</v>
      </c>
      <c r="I930" s="254"/>
      <c r="J930" s="250"/>
      <c r="K930" s="250"/>
      <c r="L930" s="255"/>
      <c r="M930" s="256"/>
      <c r="N930" s="257"/>
      <c r="O930" s="257"/>
      <c r="P930" s="257"/>
      <c r="Q930" s="257"/>
      <c r="R930" s="257"/>
      <c r="S930" s="257"/>
      <c r="T930" s="258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9" t="s">
        <v>170</v>
      </c>
      <c r="AU930" s="259" t="s">
        <v>157</v>
      </c>
      <c r="AV930" s="14" t="s">
        <v>166</v>
      </c>
      <c r="AW930" s="14" t="s">
        <v>35</v>
      </c>
      <c r="AX930" s="14" t="s">
        <v>85</v>
      </c>
      <c r="AY930" s="259" t="s">
        <v>156</v>
      </c>
    </row>
    <row r="931" s="2" customFormat="1" ht="24.15" customHeight="1">
      <c r="A931" s="40"/>
      <c r="B931" s="41"/>
      <c r="C931" s="270" t="s">
        <v>979</v>
      </c>
      <c r="D931" s="270" t="s">
        <v>274</v>
      </c>
      <c r="E931" s="271" t="s">
        <v>980</v>
      </c>
      <c r="F931" s="272" t="s">
        <v>981</v>
      </c>
      <c r="G931" s="273" t="s">
        <v>177</v>
      </c>
      <c r="H931" s="274">
        <v>34.560000000000002</v>
      </c>
      <c r="I931" s="275"/>
      <c r="J931" s="276">
        <f>ROUND(I931*H931,2)</f>
        <v>0</v>
      </c>
      <c r="K931" s="272" t="s">
        <v>165</v>
      </c>
      <c r="L931" s="277"/>
      <c r="M931" s="278" t="s">
        <v>1</v>
      </c>
      <c r="N931" s="279" t="s">
        <v>42</v>
      </c>
      <c r="O931" s="93"/>
      <c r="P931" s="229">
        <f>O931*H931</f>
        <v>0</v>
      </c>
      <c r="Q931" s="229">
        <v>0.036420000000000001</v>
      </c>
      <c r="R931" s="229">
        <f>Q931*H931</f>
        <v>1.2586752000000001</v>
      </c>
      <c r="S931" s="229">
        <v>0</v>
      </c>
      <c r="T931" s="230">
        <f>S931*H931</f>
        <v>0</v>
      </c>
      <c r="U931" s="40"/>
      <c r="V931" s="40"/>
      <c r="W931" s="40"/>
      <c r="X931" s="40"/>
      <c r="Y931" s="40"/>
      <c r="Z931" s="40"/>
      <c r="AA931" s="40"/>
      <c r="AB931" s="40"/>
      <c r="AC931" s="40"/>
      <c r="AD931" s="40"/>
      <c r="AE931" s="40"/>
      <c r="AR931" s="231" t="s">
        <v>227</v>
      </c>
      <c r="AT931" s="231" t="s">
        <v>274</v>
      </c>
      <c r="AU931" s="231" t="s">
        <v>157</v>
      </c>
      <c r="AY931" s="19" t="s">
        <v>156</v>
      </c>
      <c r="BE931" s="232">
        <f>IF(N931="základní",J931,0)</f>
        <v>0</v>
      </c>
      <c r="BF931" s="232">
        <f>IF(N931="snížená",J931,0)</f>
        <v>0</v>
      </c>
      <c r="BG931" s="232">
        <f>IF(N931="zákl. přenesená",J931,0)</f>
        <v>0</v>
      </c>
      <c r="BH931" s="232">
        <f>IF(N931="sníž. přenesená",J931,0)</f>
        <v>0</v>
      </c>
      <c r="BI931" s="232">
        <f>IF(N931="nulová",J931,0)</f>
        <v>0</v>
      </c>
      <c r="BJ931" s="19" t="s">
        <v>85</v>
      </c>
      <c r="BK931" s="232">
        <f>ROUND(I931*H931,2)</f>
        <v>0</v>
      </c>
      <c r="BL931" s="19" t="s">
        <v>166</v>
      </c>
      <c r="BM931" s="231" t="s">
        <v>982</v>
      </c>
    </row>
    <row r="932" s="2" customFormat="1">
      <c r="A932" s="40"/>
      <c r="B932" s="41"/>
      <c r="C932" s="42"/>
      <c r="D932" s="233" t="s">
        <v>168</v>
      </c>
      <c r="E932" s="42"/>
      <c r="F932" s="234" t="s">
        <v>981</v>
      </c>
      <c r="G932" s="42"/>
      <c r="H932" s="42"/>
      <c r="I932" s="235"/>
      <c r="J932" s="42"/>
      <c r="K932" s="42"/>
      <c r="L932" s="46"/>
      <c r="M932" s="236"/>
      <c r="N932" s="237"/>
      <c r="O932" s="93"/>
      <c r="P932" s="93"/>
      <c r="Q932" s="93"/>
      <c r="R932" s="93"/>
      <c r="S932" s="93"/>
      <c r="T932" s="94"/>
      <c r="U932" s="40"/>
      <c r="V932" s="40"/>
      <c r="W932" s="40"/>
      <c r="X932" s="40"/>
      <c r="Y932" s="40"/>
      <c r="Z932" s="40"/>
      <c r="AA932" s="40"/>
      <c r="AB932" s="40"/>
      <c r="AC932" s="40"/>
      <c r="AD932" s="40"/>
      <c r="AE932" s="40"/>
      <c r="AT932" s="19" t="s">
        <v>168</v>
      </c>
      <c r="AU932" s="19" t="s">
        <v>157</v>
      </c>
    </row>
    <row r="933" s="2" customFormat="1" ht="24.15" customHeight="1">
      <c r="A933" s="40"/>
      <c r="B933" s="41"/>
      <c r="C933" s="220" t="s">
        <v>983</v>
      </c>
      <c r="D933" s="220" t="s">
        <v>161</v>
      </c>
      <c r="E933" s="221" t="s">
        <v>984</v>
      </c>
      <c r="F933" s="222" t="s">
        <v>985</v>
      </c>
      <c r="G933" s="223" t="s">
        <v>185</v>
      </c>
      <c r="H933" s="224">
        <v>43.200000000000003</v>
      </c>
      <c r="I933" s="225"/>
      <c r="J933" s="226">
        <f>ROUND(I933*H933,2)</f>
        <v>0</v>
      </c>
      <c r="K933" s="222" t="s">
        <v>165</v>
      </c>
      <c r="L933" s="46"/>
      <c r="M933" s="227" t="s">
        <v>1</v>
      </c>
      <c r="N933" s="228" t="s">
        <v>42</v>
      </c>
      <c r="O933" s="93"/>
      <c r="P933" s="229">
        <f>O933*H933</f>
        <v>0</v>
      </c>
      <c r="Q933" s="229">
        <v>2.0000000000000002E-05</v>
      </c>
      <c r="R933" s="229">
        <f>Q933*H933</f>
        <v>0.00086400000000000008</v>
      </c>
      <c r="S933" s="229">
        <v>0</v>
      </c>
      <c r="T933" s="230">
        <f>S933*H933</f>
        <v>0</v>
      </c>
      <c r="U933" s="40"/>
      <c r="V933" s="40"/>
      <c r="W933" s="40"/>
      <c r="X933" s="40"/>
      <c r="Y933" s="40"/>
      <c r="Z933" s="40"/>
      <c r="AA933" s="40"/>
      <c r="AB933" s="40"/>
      <c r="AC933" s="40"/>
      <c r="AD933" s="40"/>
      <c r="AE933" s="40"/>
      <c r="AR933" s="231" t="s">
        <v>273</v>
      </c>
      <c r="AT933" s="231" t="s">
        <v>161</v>
      </c>
      <c r="AU933" s="231" t="s">
        <v>157</v>
      </c>
      <c r="AY933" s="19" t="s">
        <v>156</v>
      </c>
      <c r="BE933" s="232">
        <f>IF(N933="základní",J933,0)</f>
        <v>0</v>
      </c>
      <c r="BF933" s="232">
        <f>IF(N933="snížená",J933,0)</f>
        <v>0</v>
      </c>
      <c r="BG933" s="232">
        <f>IF(N933="zákl. přenesená",J933,0)</f>
        <v>0</v>
      </c>
      <c r="BH933" s="232">
        <f>IF(N933="sníž. přenesená",J933,0)</f>
        <v>0</v>
      </c>
      <c r="BI933" s="232">
        <f>IF(N933="nulová",J933,0)</f>
        <v>0</v>
      </c>
      <c r="BJ933" s="19" t="s">
        <v>85</v>
      </c>
      <c r="BK933" s="232">
        <f>ROUND(I933*H933,2)</f>
        <v>0</v>
      </c>
      <c r="BL933" s="19" t="s">
        <v>273</v>
      </c>
      <c r="BM933" s="231" t="s">
        <v>986</v>
      </c>
    </row>
    <row r="934" s="2" customFormat="1">
      <c r="A934" s="40"/>
      <c r="B934" s="41"/>
      <c r="C934" s="42"/>
      <c r="D934" s="233" t="s">
        <v>168</v>
      </c>
      <c r="E934" s="42"/>
      <c r="F934" s="234" t="s">
        <v>987</v>
      </c>
      <c r="G934" s="42"/>
      <c r="H934" s="42"/>
      <c r="I934" s="235"/>
      <c r="J934" s="42"/>
      <c r="K934" s="42"/>
      <c r="L934" s="46"/>
      <c r="M934" s="236"/>
      <c r="N934" s="237"/>
      <c r="O934" s="93"/>
      <c r="P934" s="93"/>
      <c r="Q934" s="93"/>
      <c r="R934" s="93"/>
      <c r="S934" s="93"/>
      <c r="T934" s="94"/>
      <c r="U934" s="40"/>
      <c r="V934" s="40"/>
      <c r="W934" s="40"/>
      <c r="X934" s="40"/>
      <c r="Y934" s="40"/>
      <c r="Z934" s="40"/>
      <c r="AA934" s="40"/>
      <c r="AB934" s="40"/>
      <c r="AC934" s="40"/>
      <c r="AD934" s="40"/>
      <c r="AE934" s="40"/>
      <c r="AT934" s="19" t="s">
        <v>168</v>
      </c>
      <c r="AU934" s="19" t="s">
        <v>157</v>
      </c>
    </row>
    <row r="935" s="2" customFormat="1" ht="24.15" customHeight="1">
      <c r="A935" s="40"/>
      <c r="B935" s="41"/>
      <c r="C935" s="270" t="s">
        <v>988</v>
      </c>
      <c r="D935" s="270" t="s">
        <v>274</v>
      </c>
      <c r="E935" s="271" t="s">
        <v>989</v>
      </c>
      <c r="F935" s="272" t="s">
        <v>990</v>
      </c>
      <c r="G935" s="273" t="s">
        <v>185</v>
      </c>
      <c r="H935" s="274">
        <v>47.520000000000003</v>
      </c>
      <c r="I935" s="275"/>
      <c r="J935" s="276">
        <f>ROUND(I935*H935,2)</f>
        <v>0</v>
      </c>
      <c r="K935" s="272" t="s">
        <v>165</v>
      </c>
      <c r="L935" s="277"/>
      <c r="M935" s="278" t="s">
        <v>1</v>
      </c>
      <c r="N935" s="279" t="s">
        <v>42</v>
      </c>
      <c r="O935" s="93"/>
      <c r="P935" s="229">
        <f>O935*H935</f>
        <v>0</v>
      </c>
      <c r="Q935" s="229">
        <v>0.00036000000000000002</v>
      </c>
      <c r="R935" s="229">
        <f>Q935*H935</f>
        <v>0.017107200000000003</v>
      </c>
      <c r="S935" s="229">
        <v>0</v>
      </c>
      <c r="T935" s="230">
        <f>S935*H935</f>
        <v>0</v>
      </c>
      <c r="U935" s="40"/>
      <c r="V935" s="40"/>
      <c r="W935" s="40"/>
      <c r="X935" s="40"/>
      <c r="Y935" s="40"/>
      <c r="Z935" s="40"/>
      <c r="AA935" s="40"/>
      <c r="AB935" s="40"/>
      <c r="AC935" s="40"/>
      <c r="AD935" s="40"/>
      <c r="AE935" s="40"/>
      <c r="AR935" s="231" t="s">
        <v>379</v>
      </c>
      <c r="AT935" s="231" t="s">
        <v>274</v>
      </c>
      <c r="AU935" s="231" t="s">
        <v>157</v>
      </c>
      <c r="AY935" s="19" t="s">
        <v>156</v>
      </c>
      <c r="BE935" s="232">
        <f>IF(N935="základní",J935,0)</f>
        <v>0</v>
      </c>
      <c r="BF935" s="232">
        <f>IF(N935="snížená",J935,0)</f>
        <v>0</v>
      </c>
      <c r="BG935" s="232">
        <f>IF(N935="zákl. přenesená",J935,0)</f>
        <v>0</v>
      </c>
      <c r="BH935" s="232">
        <f>IF(N935="sníž. přenesená",J935,0)</f>
        <v>0</v>
      </c>
      <c r="BI935" s="232">
        <f>IF(N935="nulová",J935,0)</f>
        <v>0</v>
      </c>
      <c r="BJ935" s="19" t="s">
        <v>85</v>
      </c>
      <c r="BK935" s="232">
        <f>ROUND(I935*H935,2)</f>
        <v>0</v>
      </c>
      <c r="BL935" s="19" t="s">
        <v>273</v>
      </c>
      <c r="BM935" s="231" t="s">
        <v>991</v>
      </c>
    </row>
    <row r="936" s="2" customFormat="1">
      <c r="A936" s="40"/>
      <c r="B936" s="41"/>
      <c r="C936" s="42"/>
      <c r="D936" s="233" t="s">
        <v>168</v>
      </c>
      <c r="E936" s="42"/>
      <c r="F936" s="234" t="s">
        <v>990</v>
      </c>
      <c r="G936" s="42"/>
      <c r="H936" s="42"/>
      <c r="I936" s="235"/>
      <c r="J936" s="42"/>
      <c r="K936" s="42"/>
      <c r="L936" s="46"/>
      <c r="M936" s="236"/>
      <c r="N936" s="237"/>
      <c r="O936" s="93"/>
      <c r="P936" s="93"/>
      <c r="Q936" s="93"/>
      <c r="R936" s="93"/>
      <c r="S936" s="93"/>
      <c r="T936" s="94"/>
      <c r="U936" s="40"/>
      <c r="V936" s="40"/>
      <c r="W936" s="40"/>
      <c r="X936" s="40"/>
      <c r="Y936" s="40"/>
      <c r="Z936" s="40"/>
      <c r="AA936" s="40"/>
      <c r="AB936" s="40"/>
      <c r="AC936" s="40"/>
      <c r="AD936" s="40"/>
      <c r="AE936" s="40"/>
      <c r="AT936" s="19" t="s">
        <v>168</v>
      </c>
      <c r="AU936" s="19" t="s">
        <v>157</v>
      </c>
    </row>
    <row r="937" s="13" customFormat="1">
      <c r="A937" s="13"/>
      <c r="B937" s="238"/>
      <c r="C937" s="239"/>
      <c r="D937" s="233" t="s">
        <v>170</v>
      </c>
      <c r="E937" s="240" t="s">
        <v>1</v>
      </c>
      <c r="F937" s="241" t="s">
        <v>992</v>
      </c>
      <c r="G937" s="239"/>
      <c r="H937" s="242">
        <v>43.200000000000003</v>
      </c>
      <c r="I937" s="243"/>
      <c r="J937" s="239"/>
      <c r="K937" s="239"/>
      <c r="L937" s="244"/>
      <c r="M937" s="245"/>
      <c r="N937" s="246"/>
      <c r="O937" s="246"/>
      <c r="P937" s="246"/>
      <c r="Q937" s="246"/>
      <c r="R937" s="246"/>
      <c r="S937" s="246"/>
      <c r="T937" s="247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48" t="s">
        <v>170</v>
      </c>
      <c r="AU937" s="248" t="s">
        <v>157</v>
      </c>
      <c r="AV937" s="13" t="s">
        <v>87</v>
      </c>
      <c r="AW937" s="13" t="s">
        <v>35</v>
      </c>
      <c r="AX937" s="13" t="s">
        <v>77</v>
      </c>
      <c r="AY937" s="248" t="s">
        <v>156</v>
      </c>
    </row>
    <row r="938" s="14" customFormat="1">
      <c r="A938" s="14"/>
      <c r="B938" s="249"/>
      <c r="C938" s="250"/>
      <c r="D938" s="233" t="s">
        <v>170</v>
      </c>
      <c r="E938" s="251" t="s">
        <v>1</v>
      </c>
      <c r="F938" s="252" t="s">
        <v>174</v>
      </c>
      <c r="G938" s="250"/>
      <c r="H938" s="253">
        <v>43.200000000000003</v>
      </c>
      <c r="I938" s="254"/>
      <c r="J938" s="250"/>
      <c r="K938" s="250"/>
      <c r="L938" s="255"/>
      <c r="M938" s="256"/>
      <c r="N938" s="257"/>
      <c r="O938" s="257"/>
      <c r="P938" s="257"/>
      <c r="Q938" s="257"/>
      <c r="R938" s="257"/>
      <c r="S938" s="257"/>
      <c r="T938" s="258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59" t="s">
        <v>170</v>
      </c>
      <c r="AU938" s="259" t="s">
        <v>157</v>
      </c>
      <c r="AV938" s="14" t="s">
        <v>166</v>
      </c>
      <c r="AW938" s="14" t="s">
        <v>35</v>
      </c>
      <c r="AX938" s="14" t="s">
        <v>85</v>
      </c>
      <c r="AY938" s="259" t="s">
        <v>156</v>
      </c>
    </row>
    <row r="939" s="13" customFormat="1">
      <c r="A939" s="13"/>
      <c r="B939" s="238"/>
      <c r="C939" s="239"/>
      <c r="D939" s="233" t="s">
        <v>170</v>
      </c>
      <c r="E939" s="239"/>
      <c r="F939" s="241" t="s">
        <v>993</v>
      </c>
      <c r="G939" s="239"/>
      <c r="H939" s="242">
        <v>47.520000000000003</v>
      </c>
      <c r="I939" s="243"/>
      <c r="J939" s="239"/>
      <c r="K939" s="239"/>
      <c r="L939" s="244"/>
      <c r="M939" s="245"/>
      <c r="N939" s="246"/>
      <c r="O939" s="246"/>
      <c r="P939" s="246"/>
      <c r="Q939" s="246"/>
      <c r="R939" s="246"/>
      <c r="S939" s="246"/>
      <c r="T939" s="247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48" t="s">
        <v>170</v>
      </c>
      <c r="AU939" s="248" t="s">
        <v>157</v>
      </c>
      <c r="AV939" s="13" t="s">
        <v>87</v>
      </c>
      <c r="AW939" s="13" t="s">
        <v>4</v>
      </c>
      <c r="AX939" s="13" t="s">
        <v>85</v>
      </c>
      <c r="AY939" s="248" t="s">
        <v>156</v>
      </c>
    </row>
    <row r="940" s="2" customFormat="1" ht="21.75" customHeight="1">
      <c r="A940" s="40"/>
      <c r="B940" s="41"/>
      <c r="C940" s="220" t="s">
        <v>994</v>
      </c>
      <c r="D940" s="220" t="s">
        <v>161</v>
      </c>
      <c r="E940" s="221" t="s">
        <v>995</v>
      </c>
      <c r="F940" s="222" t="s">
        <v>996</v>
      </c>
      <c r="G940" s="223" t="s">
        <v>185</v>
      </c>
      <c r="H940" s="224">
        <v>14.4</v>
      </c>
      <c r="I940" s="225"/>
      <c r="J940" s="226">
        <f>ROUND(I940*H940,2)</f>
        <v>0</v>
      </c>
      <c r="K940" s="222" t="s">
        <v>165</v>
      </c>
      <c r="L940" s="46"/>
      <c r="M940" s="227" t="s">
        <v>1</v>
      </c>
      <c r="N940" s="228" t="s">
        <v>42</v>
      </c>
      <c r="O940" s="93"/>
      <c r="P940" s="229">
        <f>O940*H940</f>
        <v>0</v>
      </c>
      <c r="Q940" s="229">
        <v>5.0000000000000002E-05</v>
      </c>
      <c r="R940" s="229">
        <f>Q940*H940</f>
        <v>0.00072000000000000005</v>
      </c>
      <c r="S940" s="229">
        <v>0</v>
      </c>
      <c r="T940" s="230">
        <f>S940*H940</f>
        <v>0</v>
      </c>
      <c r="U940" s="40"/>
      <c r="V940" s="40"/>
      <c r="W940" s="40"/>
      <c r="X940" s="40"/>
      <c r="Y940" s="40"/>
      <c r="Z940" s="40"/>
      <c r="AA940" s="40"/>
      <c r="AB940" s="40"/>
      <c r="AC940" s="40"/>
      <c r="AD940" s="40"/>
      <c r="AE940" s="40"/>
      <c r="AR940" s="231" t="s">
        <v>273</v>
      </c>
      <c r="AT940" s="231" t="s">
        <v>161</v>
      </c>
      <c r="AU940" s="231" t="s">
        <v>157</v>
      </c>
      <c r="AY940" s="19" t="s">
        <v>156</v>
      </c>
      <c r="BE940" s="232">
        <f>IF(N940="základní",J940,0)</f>
        <v>0</v>
      </c>
      <c r="BF940" s="232">
        <f>IF(N940="snížená",J940,0)</f>
        <v>0</v>
      </c>
      <c r="BG940" s="232">
        <f>IF(N940="zákl. přenesená",J940,0)</f>
        <v>0</v>
      </c>
      <c r="BH940" s="232">
        <f>IF(N940="sníž. přenesená",J940,0)</f>
        <v>0</v>
      </c>
      <c r="BI940" s="232">
        <f>IF(N940="nulová",J940,0)</f>
        <v>0</v>
      </c>
      <c r="BJ940" s="19" t="s">
        <v>85</v>
      </c>
      <c r="BK940" s="232">
        <f>ROUND(I940*H940,2)</f>
        <v>0</v>
      </c>
      <c r="BL940" s="19" t="s">
        <v>273</v>
      </c>
      <c r="BM940" s="231" t="s">
        <v>997</v>
      </c>
    </row>
    <row r="941" s="2" customFormat="1">
      <c r="A941" s="40"/>
      <c r="B941" s="41"/>
      <c r="C941" s="42"/>
      <c r="D941" s="233" t="s">
        <v>168</v>
      </c>
      <c r="E941" s="42"/>
      <c r="F941" s="234" t="s">
        <v>998</v>
      </c>
      <c r="G941" s="42"/>
      <c r="H941" s="42"/>
      <c r="I941" s="235"/>
      <c r="J941" s="42"/>
      <c r="K941" s="42"/>
      <c r="L941" s="46"/>
      <c r="M941" s="236"/>
      <c r="N941" s="237"/>
      <c r="O941" s="93"/>
      <c r="P941" s="93"/>
      <c r="Q941" s="93"/>
      <c r="R941" s="93"/>
      <c r="S941" s="93"/>
      <c r="T941" s="94"/>
      <c r="U941" s="40"/>
      <c r="V941" s="40"/>
      <c r="W941" s="40"/>
      <c r="X941" s="40"/>
      <c r="Y941" s="40"/>
      <c r="Z941" s="40"/>
      <c r="AA941" s="40"/>
      <c r="AB941" s="40"/>
      <c r="AC941" s="40"/>
      <c r="AD941" s="40"/>
      <c r="AE941" s="40"/>
      <c r="AT941" s="19" t="s">
        <v>168</v>
      </c>
      <c r="AU941" s="19" t="s">
        <v>157</v>
      </c>
    </row>
    <row r="942" s="2" customFormat="1" ht="24.15" customHeight="1">
      <c r="A942" s="40"/>
      <c r="B942" s="41"/>
      <c r="C942" s="270" t="s">
        <v>999</v>
      </c>
      <c r="D942" s="270" t="s">
        <v>274</v>
      </c>
      <c r="E942" s="271" t="s">
        <v>1000</v>
      </c>
      <c r="F942" s="272" t="s">
        <v>1001</v>
      </c>
      <c r="G942" s="273" t="s">
        <v>185</v>
      </c>
      <c r="H942" s="274">
        <v>15.84</v>
      </c>
      <c r="I942" s="275"/>
      <c r="J942" s="276">
        <f>ROUND(I942*H942,2)</f>
        <v>0</v>
      </c>
      <c r="K942" s="272" t="s">
        <v>165</v>
      </c>
      <c r="L942" s="277"/>
      <c r="M942" s="278" t="s">
        <v>1</v>
      </c>
      <c r="N942" s="279" t="s">
        <v>42</v>
      </c>
      <c r="O942" s="93"/>
      <c r="P942" s="229">
        <f>O942*H942</f>
        <v>0</v>
      </c>
      <c r="Q942" s="229">
        <v>0.00010000000000000001</v>
      </c>
      <c r="R942" s="229">
        <f>Q942*H942</f>
        <v>0.0015840000000000001</v>
      </c>
      <c r="S942" s="229">
        <v>0</v>
      </c>
      <c r="T942" s="230">
        <f>S942*H942</f>
        <v>0</v>
      </c>
      <c r="U942" s="40"/>
      <c r="V942" s="40"/>
      <c r="W942" s="40"/>
      <c r="X942" s="40"/>
      <c r="Y942" s="40"/>
      <c r="Z942" s="40"/>
      <c r="AA942" s="40"/>
      <c r="AB942" s="40"/>
      <c r="AC942" s="40"/>
      <c r="AD942" s="40"/>
      <c r="AE942" s="40"/>
      <c r="AR942" s="231" t="s">
        <v>379</v>
      </c>
      <c r="AT942" s="231" t="s">
        <v>274</v>
      </c>
      <c r="AU942" s="231" t="s">
        <v>157</v>
      </c>
      <c r="AY942" s="19" t="s">
        <v>156</v>
      </c>
      <c r="BE942" s="232">
        <f>IF(N942="základní",J942,0)</f>
        <v>0</v>
      </c>
      <c r="BF942" s="232">
        <f>IF(N942="snížená",J942,0)</f>
        <v>0</v>
      </c>
      <c r="BG942" s="232">
        <f>IF(N942="zákl. přenesená",J942,0)</f>
        <v>0</v>
      </c>
      <c r="BH942" s="232">
        <f>IF(N942="sníž. přenesená",J942,0)</f>
        <v>0</v>
      </c>
      <c r="BI942" s="232">
        <f>IF(N942="nulová",J942,0)</f>
        <v>0</v>
      </c>
      <c r="BJ942" s="19" t="s">
        <v>85</v>
      </c>
      <c r="BK942" s="232">
        <f>ROUND(I942*H942,2)</f>
        <v>0</v>
      </c>
      <c r="BL942" s="19" t="s">
        <v>273</v>
      </c>
      <c r="BM942" s="231" t="s">
        <v>1002</v>
      </c>
    </row>
    <row r="943" s="2" customFormat="1">
      <c r="A943" s="40"/>
      <c r="B943" s="41"/>
      <c r="C943" s="42"/>
      <c r="D943" s="233" t="s">
        <v>168</v>
      </c>
      <c r="E943" s="42"/>
      <c r="F943" s="234" t="s">
        <v>1001</v>
      </c>
      <c r="G943" s="42"/>
      <c r="H943" s="42"/>
      <c r="I943" s="235"/>
      <c r="J943" s="42"/>
      <c r="K943" s="42"/>
      <c r="L943" s="46"/>
      <c r="M943" s="236"/>
      <c r="N943" s="237"/>
      <c r="O943" s="93"/>
      <c r="P943" s="93"/>
      <c r="Q943" s="93"/>
      <c r="R943" s="93"/>
      <c r="S943" s="93"/>
      <c r="T943" s="94"/>
      <c r="U943" s="40"/>
      <c r="V943" s="40"/>
      <c r="W943" s="40"/>
      <c r="X943" s="40"/>
      <c r="Y943" s="40"/>
      <c r="Z943" s="40"/>
      <c r="AA943" s="40"/>
      <c r="AB943" s="40"/>
      <c r="AC943" s="40"/>
      <c r="AD943" s="40"/>
      <c r="AE943" s="40"/>
      <c r="AT943" s="19" t="s">
        <v>168</v>
      </c>
      <c r="AU943" s="19" t="s">
        <v>157</v>
      </c>
    </row>
    <row r="944" s="13" customFormat="1">
      <c r="A944" s="13"/>
      <c r="B944" s="238"/>
      <c r="C944" s="239"/>
      <c r="D944" s="233" t="s">
        <v>170</v>
      </c>
      <c r="E944" s="240" t="s">
        <v>1</v>
      </c>
      <c r="F944" s="241" t="s">
        <v>951</v>
      </c>
      <c r="G944" s="239"/>
      <c r="H944" s="242">
        <v>14.4</v>
      </c>
      <c r="I944" s="243"/>
      <c r="J944" s="239"/>
      <c r="K944" s="239"/>
      <c r="L944" s="244"/>
      <c r="M944" s="245"/>
      <c r="N944" s="246"/>
      <c r="O944" s="246"/>
      <c r="P944" s="246"/>
      <c r="Q944" s="246"/>
      <c r="R944" s="246"/>
      <c r="S944" s="246"/>
      <c r="T944" s="247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48" t="s">
        <v>170</v>
      </c>
      <c r="AU944" s="248" t="s">
        <v>157</v>
      </c>
      <c r="AV944" s="13" t="s">
        <v>87</v>
      </c>
      <c r="AW944" s="13" t="s">
        <v>35</v>
      </c>
      <c r="AX944" s="13" t="s">
        <v>77</v>
      </c>
      <c r="AY944" s="248" t="s">
        <v>156</v>
      </c>
    </row>
    <row r="945" s="14" customFormat="1">
      <c r="A945" s="14"/>
      <c r="B945" s="249"/>
      <c r="C945" s="250"/>
      <c r="D945" s="233" t="s">
        <v>170</v>
      </c>
      <c r="E945" s="251" t="s">
        <v>1</v>
      </c>
      <c r="F945" s="252" t="s">
        <v>174</v>
      </c>
      <c r="G945" s="250"/>
      <c r="H945" s="253">
        <v>14.4</v>
      </c>
      <c r="I945" s="254"/>
      <c r="J945" s="250"/>
      <c r="K945" s="250"/>
      <c r="L945" s="255"/>
      <c r="M945" s="256"/>
      <c r="N945" s="257"/>
      <c r="O945" s="257"/>
      <c r="P945" s="257"/>
      <c r="Q945" s="257"/>
      <c r="R945" s="257"/>
      <c r="S945" s="257"/>
      <c r="T945" s="258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59" t="s">
        <v>170</v>
      </c>
      <c r="AU945" s="259" t="s">
        <v>157</v>
      </c>
      <c r="AV945" s="14" t="s">
        <v>166</v>
      </c>
      <c r="AW945" s="14" t="s">
        <v>35</v>
      </c>
      <c r="AX945" s="14" t="s">
        <v>85</v>
      </c>
      <c r="AY945" s="259" t="s">
        <v>156</v>
      </c>
    </row>
    <row r="946" s="13" customFormat="1">
      <c r="A946" s="13"/>
      <c r="B946" s="238"/>
      <c r="C946" s="239"/>
      <c r="D946" s="233" t="s">
        <v>170</v>
      </c>
      <c r="E946" s="239"/>
      <c r="F946" s="241" t="s">
        <v>1003</v>
      </c>
      <c r="G946" s="239"/>
      <c r="H946" s="242">
        <v>15.84</v>
      </c>
      <c r="I946" s="243"/>
      <c r="J946" s="239"/>
      <c r="K946" s="239"/>
      <c r="L946" s="244"/>
      <c r="M946" s="245"/>
      <c r="N946" s="246"/>
      <c r="O946" s="246"/>
      <c r="P946" s="246"/>
      <c r="Q946" s="246"/>
      <c r="R946" s="246"/>
      <c r="S946" s="246"/>
      <c r="T946" s="247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48" t="s">
        <v>170</v>
      </c>
      <c r="AU946" s="248" t="s">
        <v>157</v>
      </c>
      <c r="AV946" s="13" t="s">
        <v>87</v>
      </c>
      <c r="AW946" s="13" t="s">
        <v>4</v>
      </c>
      <c r="AX946" s="13" t="s">
        <v>85</v>
      </c>
      <c r="AY946" s="248" t="s">
        <v>156</v>
      </c>
    </row>
    <row r="947" s="2" customFormat="1" ht="24.15" customHeight="1">
      <c r="A947" s="40"/>
      <c r="B947" s="41"/>
      <c r="C947" s="220" t="s">
        <v>1004</v>
      </c>
      <c r="D947" s="220" t="s">
        <v>161</v>
      </c>
      <c r="E947" s="221" t="s">
        <v>1005</v>
      </c>
      <c r="F947" s="222" t="s">
        <v>1006</v>
      </c>
      <c r="G947" s="223" t="s">
        <v>164</v>
      </c>
      <c r="H947" s="224">
        <v>15</v>
      </c>
      <c r="I947" s="225"/>
      <c r="J947" s="226">
        <f>ROUND(I947*H947,2)</f>
        <v>0</v>
      </c>
      <c r="K947" s="222" t="s">
        <v>165</v>
      </c>
      <c r="L947" s="46"/>
      <c r="M947" s="227" t="s">
        <v>1</v>
      </c>
      <c r="N947" s="228" t="s">
        <v>42</v>
      </c>
      <c r="O947" s="93"/>
      <c r="P947" s="229">
        <f>O947*H947</f>
        <v>0</v>
      </c>
      <c r="Q947" s="229">
        <v>0</v>
      </c>
      <c r="R947" s="229">
        <f>Q947*H947</f>
        <v>0</v>
      </c>
      <c r="S947" s="229">
        <v>0</v>
      </c>
      <c r="T947" s="230">
        <f>S947*H947</f>
        <v>0</v>
      </c>
      <c r="U947" s="40"/>
      <c r="V947" s="40"/>
      <c r="W947" s="40"/>
      <c r="X947" s="40"/>
      <c r="Y947" s="40"/>
      <c r="Z947" s="40"/>
      <c r="AA947" s="40"/>
      <c r="AB947" s="40"/>
      <c r="AC947" s="40"/>
      <c r="AD947" s="40"/>
      <c r="AE947" s="40"/>
      <c r="AR947" s="231" t="s">
        <v>273</v>
      </c>
      <c r="AT947" s="231" t="s">
        <v>161</v>
      </c>
      <c r="AU947" s="231" t="s">
        <v>157</v>
      </c>
      <c r="AY947" s="19" t="s">
        <v>156</v>
      </c>
      <c r="BE947" s="232">
        <f>IF(N947="základní",J947,0)</f>
        <v>0</v>
      </c>
      <c r="BF947" s="232">
        <f>IF(N947="snížená",J947,0)</f>
        <v>0</v>
      </c>
      <c r="BG947" s="232">
        <f>IF(N947="zákl. přenesená",J947,0)</f>
        <v>0</v>
      </c>
      <c r="BH947" s="232">
        <f>IF(N947="sníž. přenesená",J947,0)</f>
        <v>0</v>
      </c>
      <c r="BI947" s="232">
        <f>IF(N947="nulová",J947,0)</f>
        <v>0</v>
      </c>
      <c r="BJ947" s="19" t="s">
        <v>85</v>
      </c>
      <c r="BK947" s="232">
        <f>ROUND(I947*H947,2)</f>
        <v>0</v>
      </c>
      <c r="BL947" s="19" t="s">
        <v>273</v>
      </c>
      <c r="BM947" s="231" t="s">
        <v>1007</v>
      </c>
    </row>
    <row r="948" s="2" customFormat="1">
      <c r="A948" s="40"/>
      <c r="B948" s="41"/>
      <c r="C948" s="42"/>
      <c r="D948" s="233" t="s">
        <v>168</v>
      </c>
      <c r="E948" s="42"/>
      <c r="F948" s="234" t="s">
        <v>1008</v>
      </c>
      <c r="G948" s="42"/>
      <c r="H948" s="42"/>
      <c r="I948" s="235"/>
      <c r="J948" s="42"/>
      <c r="K948" s="42"/>
      <c r="L948" s="46"/>
      <c r="M948" s="236"/>
      <c r="N948" s="237"/>
      <c r="O948" s="93"/>
      <c r="P948" s="93"/>
      <c r="Q948" s="93"/>
      <c r="R948" s="93"/>
      <c r="S948" s="93"/>
      <c r="T948" s="94"/>
      <c r="U948" s="40"/>
      <c r="V948" s="40"/>
      <c r="W948" s="40"/>
      <c r="X948" s="40"/>
      <c r="Y948" s="40"/>
      <c r="Z948" s="40"/>
      <c r="AA948" s="40"/>
      <c r="AB948" s="40"/>
      <c r="AC948" s="40"/>
      <c r="AD948" s="40"/>
      <c r="AE948" s="40"/>
      <c r="AT948" s="19" t="s">
        <v>168</v>
      </c>
      <c r="AU948" s="19" t="s">
        <v>157</v>
      </c>
    </row>
    <row r="949" s="2" customFormat="1" ht="24.15" customHeight="1">
      <c r="A949" s="40"/>
      <c r="B949" s="41"/>
      <c r="C949" s="270" t="s">
        <v>1009</v>
      </c>
      <c r="D949" s="270" t="s">
        <v>274</v>
      </c>
      <c r="E949" s="271" t="s">
        <v>1010</v>
      </c>
      <c r="F949" s="272" t="s">
        <v>1011</v>
      </c>
      <c r="G949" s="273" t="s">
        <v>164</v>
      </c>
      <c r="H949" s="274">
        <v>15</v>
      </c>
      <c r="I949" s="275"/>
      <c r="J949" s="276">
        <f>ROUND(I949*H949,2)</f>
        <v>0</v>
      </c>
      <c r="K949" s="272" t="s">
        <v>165</v>
      </c>
      <c r="L949" s="277"/>
      <c r="M949" s="278" t="s">
        <v>1</v>
      </c>
      <c r="N949" s="279" t="s">
        <v>42</v>
      </c>
      <c r="O949" s="93"/>
      <c r="P949" s="229">
        <f>O949*H949</f>
        <v>0</v>
      </c>
      <c r="Q949" s="229">
        <v>0.0195</v>
      </c>
      <c r="R949" s="229">
        <f>Q949*H949</f>
        <v>0.29249999999999998</v>
      </c>
      <c r="S949" s="229">
        <v>0</v>
      </c>
      <c r="T949" s="230">
        <f>S949*H949</f>
        <v>0</v>
      </c>
      <c r="U949" s="40"/>
      <c r="V949" s="40"/>
      <c r="W949" s="40"/>
      <c r="X949" s="40"/>
      <c r="Y949" s="40"/>
      <c r="Z949" s="40"/>
      <c r="AA949" s="40"/>
      <c r="AB949" s="40"/>
      <c r="AC949" s="40"/>
      <c r="AD949" s="40"/>
      <c r="AE949" s="40"/>
      <c r="AR949" s="231" t="s">
        <v>379</v>
      </c>
      <c r="AT949" s="231" t="s">
        <v>274</v>
      </c>
      <c r="AU949" s="231" t="s">
        <v>157</v>
      </c>
      <c r="AY949" s="19" t="s">
        <v>156</v>
      </c>
      <c r="BE949" s="232">
        <f>IF(N949="základní",J949,0)</f>
        <v>0</v>
      </c>
      <c r="BF949" s="232">
        <f>IF(N949="snížená",J949,0)</f>
        <v>0</v>
      </c>
      <c r="BG949" s="232">
        <f>IF(N949="zákl. přenesená",J949,0)</f>
        <v>0</v>
      </c>
      <c r="BH949" s="232">
        <f>IF(N949="sníž. přenesená",J949,0)</f>
        <v>0</v>
      </c>
      <c r="BI949" s="232">
        <f>IF(N949="nulová",J949,0)</f>
        <v>0</v>
      </c>
      <c r="BJ949" s="19" t="s">
        <v>85</v>
      </c>
      <c r="BK949" s="232">
        <f>ROUND(I949*H949,2)</f>
        <v>0</v>
      </c>
      <c r="BL949" s="19" t="s">
        <v>273</v>
      </c>
      <c r="BM949" s="231" t="s">
        <v>1012</v>
      </c>
    </row>
    <row r="950" s="2" customFormat="1">
      <c r="A950" s="40"/>
      <c r="B950" s="41"/>
      <c r="C950" s="42"/>
      <c r="D950" s="233" t="s">
        <v>168</v>
      </c>
      <c r="E950" s="42"/>
      <c r="F950" s="234" t="s">
        <v>1013</v>
      </c>
      <c r="G950" s="42"/>
      <c r="H950" s="42"/>
      <c r="I950" s="235"/>
      <c r="J950" s="42"/>
      <c r="K950" s="42"/>
      <c r="L950" s="46"/>
      <c r="M950" s="236"/>
      <c r="N950" s="237"/>
      <c r="O950" s="93"/>
      <c r="P950" s="93"/>
      <c r="Q950" s="93"/>
      <c r="R950" s="93"/>
      <c r="S950" s="93"/>
      <c r="T950" s="94"/>
      <c r="U950" s="40"/>
      <c r="V950" s="40"/>
      <c r="W950" s="40"/>
      <c r="X950" s="40"/>
      <c r="Y950" s="40"/>
      <c r="Z950" s="40"/>
      <c r="AA950" s="40"/>
      <c r="AB950" s="40"/>
      <c r="AC950" s="40"/>
      <c r="AD950" s="40"/>
      <c r="AE950" s="40"/>
      <c r="AT950" s="19" t="s">
        <v>168</v>
      </c>
      <c r="AU950" s="19" t="s">
        <v>157</v>
      </c>
    </row>
    <row r="951" s="13" customFormat="1">
      <c r="A951" s="13"/>
      <c r="B951" s="238"/>
      <c r="C951" s="239"/>
      <c r="D951" s="233" t="s">
        <v>170</v>
      </c>
      <c r="E951" s="240" t="s">
        <v>1</v>
      </c>
      <c r="F951" s="241" t="s">
        <v>447</v>
      </c>
      <c r="G951" s="239"/>
      <c r="H951" s="242">
        <v>15</v>
      </c>
      <c r="I951" s="243"/>
      <c r="J951" s="239"/>
      <c r="K951" s="239"/>
      <c r="L951" s="244"/>
      <c r="M951" s="245"/>
      <c r="N951" s="246"/>
      <c r="O951" s="246"/>
      <c r="P951" s="246"/>
      <c r="Q951" s="246"/>
      <c r="R951" s="246"/>
      <c r="S951" s="246"/>
      <c r="T951" s="247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48" t="s">
        <v>170</v>
      </c>
      <c r="AU951" s="248" t="s">
        <v>157</v>
      </c>
      <c r="AV951" s="13" t="s">
        <v>87</v>
      </c>
      <c r="AW951" s="13" t="s">
        <v>35</v>
      </c>
      <c r="AX951" s="13" t="s">
        <v>77</v>
      </c>
      <c r="AY951" s="248" t="s">
        <v>156</v>
      </c>
    </row>
    <row r="952" s="14" customFormat="1">
      <c r="A952" s="14"/>
      <c r="B952" s="249"/>
      <c r="C952" s="250"/>
      <c r="D952" s="233" t="s">
        <v>170</v>
      </c>
      <c r="E952" s="251" t="s">
        <v>1</v>
      </c>
      <c r="F952" s="252" t="s">
        <v>174</v>
      </c>
      <c r="G952" s="250"/>
      <c r="H952" s="253">
        <v>15</v>
      </c>
      <c r="I952" s="254"/>
      <c r="J952" s="250"/>
      <c r="K952" s="250"/>
      <c r="L952" s="255"/>
      <c r="M952" s="256"/>
      <c r="N952" s="257"/>
      <c r="O952" s="257"/>
      <c r="P952" s="257"/>
      <c r="Q952" s="257"/>
      <c r="R952" s="257"/>
      <c r="S952" s="257"/>
      <c r="T952" s="258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59" t="s">
        <v>170</v>
      </c>
      <c r="AU952" s="259" t="s">
        <v>157</v>
      </c>
      <c r="AV952" s="14" t="s">
        <v>166</v>
      </c>
      <c r="AW952" s="14" t="s">
        <v>35</v>
      </c>
      <c r="AX952" s="14" t="s">
        <v>85</v>
      </c>
      <c r="AY952" s="259" t="s">
        <v>156</v>
      </c>
    </row>
    <row r="953" s="2" customFormat="1" ht="16.5" customHeight="1">
      <c r="A953" s="40"/>
      <c r="B953" s="41"/>
      <c r="C953" s="220" t="s">
        <v>292</v>
      </c>
      <c r="D953" s="220" t="s">
        <v>161</v>
      </c>
      <c r="E953" s="221" t="s">
        <v>1014</v>
      </c>
      <c r="F953" s="222" t="s">
        <v>1015</v>
      </c>
      <c r="G953" s="223" t="s">
        <v>164</v>
      </c>
      <c r="H953" s="224">
        <v>15</v>
      </c>
      <c r="I953" s="225"/>
      <c r="J953" s="226">
        <f>ROUND(I953*H953,2)</f>
        <v>0</v>
      </c>
      <c r="K953" s="222" t="s">
        <v>165</v>
      </c>
      <c r="L953" s="46"/>
      <c r="M953" s="227" t="s">
        <v>1</v>
      </c>
      <c r="N953" s="228" t="s">
        <v>42</v>
      </c>
      <c r="O953" s="93"/>
      <c r="P953" s="229">
        <f>O953*H953</f>
        <v>0</v>
      </c>
      <c r="Q953" s="229">
        <v>0</v>
      </c>
      <c r="R953" s="229">
        <f>Q953*H953</f>
        <v>0</v>
      </c>
      <c r="S953" s="229">
        <v>0</v>
      </c>
      <c r="T953" s="230">
        <f>S953*H953</f>
        <v>0</v>
      </c>
      <c r="U953" s="40"/>
      <c r="V953" s="40"/>
      <c r="W953" s="40"/>
      <c r="X953" s="40"/>
      <c r="Y953" s="40"/>
      <c r="Z953" s="40"/>
      <c r="AA953" s="40"/>
      <c r="AB953" s="40"/>
      <c r="AC953" s="40"/>
      <c r="AD953" s="40"/>
      <c r="AE953" s="40"/>
      <c r="AR953" s="231" t="s">
        <v>273</v>
      </c>
      <c r="AT953" s="231" t="s">
        <v>161</v>
      </c>
      <c r="AU953" s="231" t="s">
        <v>157</v>
      </c>
      <c r="AY953" s="19" t="s">
        <v>156</v>
      </c>
      <c r="BE953" s="232">
        <f>IF(N953="základní",J953,0)</f>
        <v>0</v>
      </c>
      <c r="BF953" s="232">
        <f>IF(N953="snížená",J953,0)</f>
        <v>0</v>
      </c>
      <c r="BG953" s="232">
        <f>IF(N953="zákl. přenesená",J953,0)</f>
        <v>0</v>
      </c>
      <c r="BH953" s="232">
        <f>IF(N953="sníž. přenesená",J953,0)</f>
        <v>0</v>
      </c>
      <c r="BI953" s="232">
        <f>IF(N953="nulová",J953,0)</f>
        <v>0</v>
      </c>
      <c r="BJ953" s="19" t="s">
        <v>85</v>
      </c>
      <c r="BK953" s="232">
        <f>ROUND(I953*H953,2)</f>
        <v>0</v>
      </c>
      <c r="BL953" s="19" t="s">
        <v>273</v>
      </c>
      <c r="BM953" s="231" t="s">
        <v>1016</v>
      </c>
    </row>
    <row r="954" s="2" customFormat="1">
      <c r="A954" s="40"/>
      <c r="B954" s="41"/>
      <c r="C954" s="42"/>
      <c r="D954" s="233" t="s">
        <v>168</v>
      </c>
      <c r="E954" s="42"/>
      <c r="F954" s="234" t="s">
        <v>1017</v>
      </c>
      <c r="G954" s="42"/>
      <c r="H954" s="42"/>
      <c r="I954" s="235"/>
      <c r="J954" s="42"/>
      <c r="K954" s="42"/>
      <c r="L954" s="46"/>
      <c r="M954" s="236"/>
      <c r="N954" s="237"/>
      <c r="O954" s="93"/>
      <c r="P954" s="93"/>
      <c r="Q954" s="93"/>
      <c r="R954" s="93"/>
      <c r="S954" s="93"/>
      <c r="T954" s="94"/>
      <c r="U954" s="40"/>
      <c r="V954" s="40"/>
      <c r="W954" s="40"/>
      <c r="X954" s="40"/>
      <c r="Y954" s="40"/>
      <c r="Z954" s="40"/>
      <c r="AA954" s="40"/>
      <c r="AB954" s="40"/>
      <c r="AC954" s="40"/>
      <c r="AD954" s="40"/>
      <c r="AE954" s="40"/>
      <c r="AT954" s="19" t="s">
        <v>168</v>
      </c>
      <c r="AU954" s="19" t="s">
        <v>157</v>
      </c>
    </row>
    <row r="955" s="2" customFormat="1" ht="16.5" customHeight="1">
      <c r="A955" s="40"/>
      <c r="B955" s="41"/>
      <c r="C955" s="270" t="s">
        <v>1018</v>
      </c>
      <c r="D955" s="270" t="s">
        <v>274</v>
      </c>
      <c r="E955" s="271" t="s">
        <v>1019</v>
      </c>
      <c r="F955" s="272" t="s">
        <v>1020</v>
      </c>
      <c r="G955" s="273" t="s">
        <v>164</v>
      </c>
      <c r="H955" s="274">
        <v>30</v>
      </c>
      <c r="I955" s="275"/>
      <c r="J955" s="276">
        <f>ROUND(I955*H955,2)</f>
        <v>0</v>
      </c>
      <c r="K955" s="272" t="s">
        <v>165</v>
      </c>
      <c r="L955" s="277"/>
      <c r="M955" s="278" t="s">
        <v>1</v>
      </c>
      <c r="N955" s="279" t="s">
        <v>42</v>
      </c>
      <c r="O955" s="93"/>
      <c r="P955" s="229">
        <f>O955*H955</f>
        <v>0</v>
      </c>
      <c r="Q955" s="229">
        <v>0.00050000000000000001</v>
      </c>
      <c r="R955" s="229">
        <f>Q955*H955</f>
        <v>0.014999999999999999</v>
      </c>
      <c r="S955" s="229">
        <v>0</v>
      </c>
      <c r="T955" s="230">
        <f>S955*H955</f>
        <v>0</v>
      </c>
      <c r="U955" s="40"/>
      <c r="V955" s="40"/>
      <c r="W955" s="40"/>
      <c r="X955" s="40"/>
      <c r="Y955" s="40"/>
      <c r="Z955" s="40"/>
      <c r="AA955" s="40"/>
      <c r="AB955" s="40"/>
      <c r="AC955" s="40"/>
      <c r="AD955" s="40"/>
      <c r="AE955" s="40"/>
      <c r="AR955" s="231" t="s">
        <v>379</v>
      </c>
      <c r="AT955" s="231" t="s">
        <v>274</v>
      </c>
      <c r="AU955" s="231" t="s">
        <v>157</v>
      </c>
      <c r="AY955" s="19" t="s">
        <v>156</v>
      </c>
      <c r="BE955" s="232">
        <f>IF(N955="základní",J955,0)</f>
        <v>0</v>
      </c>
      <c r="BF955" s="232">
        <f>IF(N955="snížená",J955,0)</f>
        <v>0</v>
      </c>
      <c r="BG955" s="232">
        <f>IF(N955="zákl. přenesená",J955,0)</f>
        <v>0</v>
      </c>
      <c r="BH955" s="232">
        <f>IF(N955="sníž. přenesená",J955,0)</f>
        <v>0</v>
      </c>
      <c r="BI955" s="232">
        <f>IF(N955="nulová",J955,0)</f>
        <v>0</v>
      </c>
      <c r="BJ955" s="19" t="s">
        <v>85</v>
      </c>
      <c r="BK955" s="232">
        <f>ROUND(I955*H955,2)</f>
        <v>0</v>
      </c>
      <c r="BL955" s="19" t="s">
        <v>273</v>
      </c>
      <c r="BM955" s="231" t="s">
        <v>1021</v>
      </c>
    </row>
    <row r="956" s="2" customFormat="1">
      <c r="A956" s="40"/>
      <c r="B956" s="41"/>
      <c r="C956" s="42"/>
      <c r="D956" s="233" t="s">
        <v>168</v>
      </c>
      <c r="E956" s="42"/>
      <c r="F956" s="234" t="s">
        <v>1020</v>
      </c>
      <c r="G956" s="42"/>
      <c r="H956" s="42"/>
      <c r="I956" s="235"/>
      <c r="J956" s="42"/>
      <c r="K956" s="42"/>
      <c r="L956" s="46"/>
      <c r="M956" s="236"/>
      <c r="N956" s="237"/>
      <c r="O956" s="93"/>
      <c r="P956" s="93"/>
      <c r="Q956" s="93"/>
      <c r="R956" s="93"/>
      <c r="S956" s="93"/>
      <c r="T956" s="94"/>
      <c r="U956" s="40"/>
      <c r="V956" s="40"/>
      <c r="W956" s="40"/>
      <c r="X956" s="40"/>
      <c r="Y956" s="40"/>
      <c r="Z956" s="40"/>
      <c r="AA956" s="40"/>
      <c r="AB956" s="40"/>
      <c r="AC956" s="40"/>
      <c r="AD956" s="40"/>
      <c r="AE956" s="40"/>
      <c r="AT956" s="19" t="s">
        <v>168</v>
      </c>
      <c r="AU956" s="19" t="s">
        <v>157</v>
      </c>
    </row>
    <row r="957" s="13" customFormat="1">
      <c r="A957" s="13"/>
      <c r="B957" s="238"/>
      <c r="C957" s="239"/>
      <c r="D957" s="233" t="s">
        <v>170</v>
      </c>
      <c r="E957" s="240" t="s">
        <v>1</v>
      </c>
      <c r="F957" s="241" t="s">
        <v>447</v>
      </c>
      <c r="G957" s="239"/>
      <c r="H957" s="242">
        <v>15</v>
      </c>
      <c r="I957" s="243"/>
      <c r="J957" s="239"/>
      <c r="K957" s="239"/>
      <c r="L957" s="244"/>
      <c r="M957" s="245"/>
      <c r="N957" s="246"/>
      <c r="O957" s="246"/>
      <c r="P957" s="246"/>
      <c r="Q957" s="246"/>
      <c r="R957" s="246"/>
      <c r="S957" s="246"/>
      <c r="T957" s="247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48" t="s">
        <v>170</v>
      </c>
      <c r="AU957" s="248" t="s">
        <v>157</v>
      </c>
      <c r="AV957" s="13" t="s">
        <v>87</v>
      </c>
      <c r="AW957" s="13" t="s">
        <v>35</v>
      </c>
      <c r="AX957" s="13" t="s">
        <v>77</v>
      </c>
      <c r="AY957" s="248" t="s">
        <v>156</v>
      </c>
    </row>
    <row r="958" s="14" customFormat="1">
      <c r="A958" s="14"/>
      <c r="B958" s="249"/>
      <c r="C958" s="250"/>
      <c r="D958" s="233" t="s">
        <v>170</v>
      </c>
      <c r="E958" s="251" t="s">
        <v>1</v>
      </c>
      <c r="F958" s="252" t="s">
        <v>174</v>
      </c>
      <c r="G958" s="250"/>
      <c r="H958" s="253">
        <v>15</v>
      </c>
      <c r="I958" s="254"/>
      <c r="J958" s="250"/>
      <c r="K958" s="250"/>
      <c r="L958" s="255"/>
      <c r="M958" s="256"/>
      <c r="N958" s="257"/>
      <c r="O958" s="257"/>
      <c r="P958" s="257"/>
      <c r="Q958" s="257"/>
      <c r="R958" s="257"/>
      <c r="S958" s="257"/>
      <c r="T958" s="258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59" t="s">
        <v>170</v>
      </c>
      <c r="AU958" s="259" t="s">
        <v>157</v>
      </c>
      <c r="AV958" s="14" t="s">
        <v>166</v>
      </c>
      <c r="AW958" s="14" t="s">
        <v>35</v>
      </c>
      <c r="AX958" s="14" t="s">
        <v>85</v>
      </c>
      <c r="AY958" s="259" t="s">
        <v>156</v>
      </c>
    </row>
    <row r="959" s="13" customFormat="1">
      <c r="A959" s="13"/>
      <c r="B959" s="238"/>
      <c r="C959" s="239"/>
      <c r="D959" s="233" t="s">
        <v>170</v>
      </c>
      <c r="E959" s="239"/>
      <c r="F959" s="241" t="s">
        <v>1022</v>
      </c>
      <c r="G959" s="239"/>
      <c r="H959" s="242">
        <v>30</v>
      </c>
      <c r="I959" s="243"/>
      <c r="J959" s="239"/>
      <c r="K959" s="239"/>
      <c r="L959" s="244"/>
      <c r="M959" s="245"/>
      <c r="N959" s="246"/>
      <c r="O959" s="246"/>
      <c r="P959" s="246"/>
      <c r="Q959" s="246"/>
      <c r="R959" s="246"/>
      <c r="S959" s="246"/>
      <c r="T959" s="247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48" t="s">
        <v>170</v>
      </c>
      <c r="AU959" s="248" t="s">
        <v>157</v>
      </c>
      <c r="AV959" s="13" t="s">
        <v>87</v>
      </c>
      <c r="AW959" s="13" t="s">
        <v>4</v>
      </c>
      <c r="AX959" s="13" t="s">
        <v>85</v>
      </c>
      <c r="AY959" s="248" t="s">
        <v>156</v>
      </c>
    </row>
    <row r="960" s="2" customFormat="1" ht="24.15" customHeight="1">
      <c r="A960" s="40"/>
      <c r="B960" s="41"/>
      <c r="C960" s="220" t="s">
        <v>1023</v>
      </c>
      <c r="D960" s="220" t="s">
        <v>161</v>
      </c>
      <c r="E960" s="221" t="s">
        <v>1024</v>
      </c>
      <c r="F960" s="222" t="s">
        <v>1025</v>
      </c>
      <c r="G960" s="223" t="s">
        <v>164</v>
      </c>
      <c r="H960" s="224">
        <v>9</v>
      </c>
      <c r="I960" s="225"/>
      <c r="J960" s="226">
        <f>ROUND(I960*H960,2)</f>
        <v>0</v>
      </c>
      <c r="K960" s="222" t="s">
        <v>165</v>
      </c>
      <c r="L960" s="46"/>
      <c r="M960" s="227" t="s">
        <v>1</v>
      </c>
      <c r="N960" s="228" t="s">
        <v>42</v>
      </c>
      <c r="O960" s="93"/>
      <c r="P960" s="229">
        <f>O960*H960</f>
        <v>0</v>
      </c>
      <c r="Q960" s="229">
        <v>0</v>
      </c>
      <c r="R960" s="229">
        <f>Q960*H960</f>
        <v>0</v>
      </c>
      <c r="S960" s="229">
        <v>0</v>
      </c>
      <c r="T960" s="230">
        <f>S960*H960</f>
        <v>0</v>
      </c>
      <c r="U960" s="40"/>
      <c r="V960" s="40"/>
      <c r="W960" s="40"/>
      <c r="X960" s="40"/>
      <c r="Y960" s="40"/>
      <c r="Z960" s="40"/>
      <c r="AA960" s="40"/>
      <c r="AB960" s="40"/>
      <c r="AC960" s="40"/>
      <c r="AD960" s="40"/>
      <c r="AE960" s="40"/>
      <c r="AR960" s="231" t="s">
        <v>273</v>
      </c>
      <c r="AT960" s="231" t="s">
        <v>161</v>
      </c>
      <c r="AU960" s="231" t="s">
        <v>157</v>
      </c>
      <c r="AY960" s="19" t="s">
        <v>156</v>
      </c>
      <c r="BE960" s="232">
        <f>IF(N960="základní",J960,0)</f>
        <v>0</v>
      </c>
      <c r="BF960" s="232">
        <f>IF(N960="snížená",J960,0)</f>
        <v>0</v>
      </c>
      <c r="BG960" s="232">
        <f>IF(N960="zákl. přenesená",J960,0)</f>
        <v>0</v>
      </c>
      <c r="BH960" s="232">
        <f>IF(N960="sníž. přenesená",J960,0)</f>
        <v>0</v>
      </c>
      <c r="BI960" s="232">
        <f>IF(N960="nulová",J960,0)</f>
        <v>0</v>
      </c>
      <c r="BJ960" s="19" t="s">
        <v>85</v>
      </c>
      <c r="BK960" s="232">
        <f>ROUND(I960*H960,2)</f>
        <v>0</v>
      </c>
      <c r="BL960" s="19" t="s">
        <v>273</v>
      </c>
      <c r="BM960" s="231" t="s">
        <v>1026</v>
      </c>
    </row>
    <row r="961" s="2" customFormat="1">
      <c r="A961" s="40"/>
      <c r="B961" s="41"/>
      <c r="C961" s="42"/>
      <c r="D961" s="233" t="s">
        <v>168</v>
      </c>
      <c r="E961" s="42"/>
      <c r="F961" s="234" t="s">
        <v>1027</v>
      </c>
      <c r="G961" s="42"/>
      <c r="H961" s="42"/>
      <c r="I961" s="235"/>
      <c r="J961" s="42"/>
      <c r="K961" s="42"/>
      <c r="L961" s="46"/>
      <c r="M961" s="236"/>
      <c r="N961" s="237"/>
      <c r="O961" s="93"/>
      <c r="P961" s="93"/>
      <c r="Q961" s="93"/>
      <c r="R961" s="93"/>
      <c r="S961" s="93"/>
      <c r="T961" s="94"/>
      <c r="U961" s="40"/>
      <c r="V961" s="40"/>
      <c r="W961" s="40"/>
      <c r="X961" s="40"/>
      <c r="Y961" s="40"/>
      <c r="Z961" s="40"/>
      <c r="AA961" s="40"/>
      <c r="AB961" s="40"/>
      <c r="AC961" s="40"/>
      <c r="AD961" s="40"/>
      <c r="AE961" s="40"/>
      <c r="AT961" s="19" t="s">
        <v>168</v>
      </c>
      <c r="AU961" s="19" t="s">
        <v>157</v>
      </c>
    </row>
    <row r="962" s="2" customFormat="1" ht="16.5" customHeight="1">
      <c r="A962" s="40"/>
      <c r="B962" s="41"/>
      <c r="C962" s="270" t="s">
        <v>1028</v>
      </c>
      <c r="D962" s="270" t="s">
        <v>274</v>
      </c>
      <c r="E962" s="271" t="s">
        <v>1029</v>
      </c>
      <c r="F962" s="272" t="s">
        <v>1030</v>
      </c>
      <c r="G962" s="273" t="s">
        <v>164</v>
      </c>
      <c r="H962" s="274">
        <v>9</v>
      </c>
      <c r="I962" s="275"/>
      <c r="J962" s="276">
        <f>ROUND(I962*H962,2)</f>
        <v>0</v>
      </c>
      <c r="K962" s="272" t="s">
        <v>165</v>
      </c>
      <c r="L962" s="277"/>
      <c r="M962" s="278" t="s">
        <v>1</v>
      </c>
      <c r="N962" s="279" t="s">
        <v>42</v>
      </c>
      <c r="O962" s="93"/>
      <c r="P962" s="229">
        <f>O962*H962</f>
        <v>0</v>
      </c>
      <c r="Q962" s="229">
        <v>0.0023999999999999998</v>
      </c>
      <c r="R962" s="229">
        <f>Q962*H962</f>
        <v>0.021599999999999998</v>
      </c>
      <c r="S962" s="229">
        <v>0</v>
      </c>
      <c r="T962" s="230">
        <f>S962*H962</f>
        <v>0</v>
      </c>
      <c r="U962" s="40"/>
      <c r="V962" s="40"/>
      <c r="W962" s="40"/>
      <c r="X962" s="40"/>
      <c r="Y962" s="40"/>
      <c r="Z962" s="40"/>
      <c r="AA962" s="40"/>
      <c r="AB962" s="40"/>
      <c r="AC962" s="40"/>
      <c r="AD962" s="40"/>
      <c r="AE962" s="40"/>
      <c r="AR962" s="231" t="s">
        <v>379</v>
      </c>
      <c r="AT962" s="231" t="s">
        <v>274</v>
      </c>
      <c r="AU962" s="231" t="s">
        <v>157</v>
      </c>
      <c r="AY962" s="19" t="s">
        <v>156</v>
      </c>
      <c r="BE962" s="232">
        <f>IF(N962="základní",J962,0)</f>
        <v>0</v>
      </c>
      <c r="BF962" s="232">
        <f>IF(N962="snížená",J962,0)</f>
        <v>0</v>
      </c>
      <c r="BG962" s="232">
        <f>IF(N962="zákl. přenesená",J962,0)</f>
        <v>0</v>
      </c>
      <c r="BH962" s="232">
        <f>IF(N962="sníž. přenesená",J962,0)</f>
        <v>0</v>
      </c>
      <c r="BI962" s="232">
        <f>IF(N962="nulová",J962,0)</f>
        <v>0</v>
      </c>
      <c r="BJ962" s="19" t="s">
        <v>85</v>
      </c>
      <c r="BK962" s="232">
        <f>ROUND(I962*H962,2)</f>
        <v>0</v>
      </c>
      <c r="BL962" s="19" t="s">
        <v>273</v>
      </c>
      <c r="BM962" s="231" t="s">
        <v>1031</v>
      </c>
    </row>
    <row r="963" s="2" customFormat="1">
      <c r="A963" s="40"/>
      <c r="B963" s="41"/>
      <c r="C963" s="42"/>
      <c r="D963" s="233" t="s">
        <v>168</v>
      </c>
      <c r="E963" s="42"/>
      <c r="F963" s="234" t="s">
        <v>1030</v>
      </c>
      <c r="G963" s="42"/>
      <c r="H963" s="42"/>
      <c r="I963" s="235"/>
      <c r="J963" s="42"/>
      <c r="K963" s="42"/>
      <c r="L963" s="46"/>
      <c r="M963" s="236"/>
      <c r="N963" s="237"/>
      <c r="O963" s="93"/>
      <c r="P963" s="93"/>
      <c r="Q963" s="93"/>
      <c r="R963" s="93"/>
      <c r="S963" s="93"/>
      <c r="T963" s="94"/>
      <c r="U963" s="40"/>
      <c r="V963" s="40"/>
      <c r="W963" s="40"/>
      <c r="X963" s="40"/>
      <c r="Y963" s="40"/>
      <c r="Z963" s="40"/>
      <c r="AA963" s="40"/>
      <c r="AB963" s="40"/>
      <c r="AC963" s="40"/>
      <c r="AD963" s="40"/>
      <c r="AE963" s="40"/>
      <c r="AT963" s="19" t="s">
        <v>168</v>
      </c>
      <c r="AU963" s="19" t="s">
        <v>157</v>
      </c>
    </row>
    <row r="964" s="13" customFormat="1">
      <c r="A964" s="13"/>
      <c r="B964" s="238"/>
      <c r="C964" s="239"/>
      <c r="D964" s="233" t="s">
        <v>170</v>
      </c>
      <c r="E964" s="240" t="s">
        <v>1</v>
      </c>
      <c r="F964" s="241" t="s">
        <v>1032</v>
      </c>
      <c r="G964" s="239"/>
      <c r="H964" s="242">
        <v>9</v>
      </c>
      <c r="I964" s="243"/>
      <c r="J964" s="239"/>
      <c r="K964" s="239"/>
      <c r="L964" s="244"/>
      <c r="M964" s="245"/>
      <c r="N964" s="246"/>
      <c r="O964" s="246"/>
      <c r="P964" s="246"/>
      <c r="Q964" s="246"/>
      <c r="R964" s="246"/>
      <c r="S964" s="246"/>
      <c r="T964" s="247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48" t="s">
        <v>170</v>
      </c>
      <c r="AU964" s="248" t="s">
        <v>157</v>
      </c>
      <c r="AV964" s="13" t="s">
        <v>87</v>
      </c>
      <c r="AW964" s="13" t="s">
        <v>35</v>
      </c>
      <c r="AX964" s="13" t="s">
        <v>77</v>
      </c>
      <c r="AY964" s="248" t="s">
        <v>156</v>
      </c>
    </row>
    <row r="965" s="14" customFormat="1">
      <c r="A965" s="14"/>
      <c r="B965" s="249"/>
      <c r="C965" s="250"/>
      <c r="D965" s="233" t="s">
        <v>170</v>
      </c>
      <c r="E965" s="251" t="s">
        <v>1</v>
      </c>
      <c r="F965" s="252" t="s">
        <v>174</v>
      </c>
      <c r="G965" s="250"/>
      <c r="H965" s="253">
        <v>9</v>
      </c>
      <c r="I965" s="254"/>
      <c r="J965" s="250"/>
      <c r="K965" s="250"/>
      <c r="L965" s="255"/>
      <c r="M965" s="256"/>
      <c r="N965" s="257"/>
      <c r="O965" s="257"/>
      <c r="P965" s="257"/>
      <c r="Q965" s="257"/>
      <c r="R965" s="257"/>
      <c r="S965" s="257"/>
      <c r="T965" s="258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59" t="s">
        <v>170</v>
      </c>
      <c r="AU965" s="259" t="s">
        <v>157</v>
      </c>
      <c r="AV965" s="14" t="s">
        <v>166</v>
      </c>
      <c r="AW965" s="14" t="s">
        <v>35</v>
      </c>
      <c r="AX965" s="14" t="s">
        <v>85</v>
      </c>
      <c r="AY965" s="259" t="s">
        <v>156</v>
      </c>
    </row>
    <row r="966" s="2" customFormat="1" ht="16.5" customHeight="1">
      <c r="A966" s="40"/>
      <c r="B966" s="41"/>
      <c r="C966" s="220" t="s">
        <v>1033</v>
      </c>
      <c r="D966" s="220" t="s">
        <v>161</v>
      </c>
      <c r="E966" s="221" t="s">
        <v>1034</v>
      </c>
      <c r="F966" s="222" t="s">
        <v>1035</v>
      </c>
      <c r="G966" s="223" t="s">
        <v>164</v>
      </c>
      <c r="H966" s="224">
        <v>6</v>
      </c>
      <c r="I966" s="225"/>
      <c r="J966" s="226">
        <f>ROUND(I966*H966,2)</f>
        <v>0</v>
      </c>
      <c r="K966" s="222" t="s">
        <v>165</v>
      </c>
      <c r="L966" s="46"/>
      <c r="M966" s="227" t="s">
        <v>1</v>
      </c>
      <c r="N966" s="228" t="s">
        <v>42</v>
      </c>
      <c r="O966" s="93"/>
      <c r="P966" s="229">
        <f>O966*H966</f>
        <v>0</v>
      </c>
      <c r="Q966" s="229">
        <v>0</v>
      </c>
      <c r="R966" s="229">
        <f>Q966*H966</f>
        <v>0</v>
      </c>
      <c r="S966" s="229">
        <v>0</v>
      </c>
      <c r="T966" s="230">
        <f>S966*H966</f>
        <v>0</v>
      </c>
      <c r="U966" s="40"/>
      <c r="V966" s="40"/>
      <c r="W966" s="40"/>
      <c r="X966" s="40"/>
      <c r="Y966" s="40"/>
      <c r="Z966" s="40"/>
      <c r="AA966" s="40"/>
      <c r="AB966" s="40"/>
      <c r="AC966" s="40"/>
      <c r="AD966" s="40"/>
      <c r="AE966" s="40"/>
      <c r="AR966" s="231" t="s">
        <v>273</v>
      </c>
      <c r="AT966" s="231" t="s">
        <v>161</v>
      </c>
      <c r="AU966" s="231" t="s">
        <v>157</v>
      </c>
      <c r="AY966" s="19" t="s">
        <v>156</v>
      </c>
      <c r="BE966" s="232">
        <f>IF(N966="základní",J966,0)</f>
        <v>0</v>
      </c>
      <c r="BF966" s="232">
        <f>IF(N966="snížená",J966,0)</f>
        <v>0</v>
      </c>
      <c r="BG966" s="232">
        <f>IF(N966="zákl. přenesená",J966,0)</f>
        <v>0</v>
      </c>
      <c r="BH966" s="232">
        <f>IF(N966="sníž. přenesená",J966,0)</f>
        <v>0</v>
      </c>
      <c r="BI966" s="232">
        <f>IF(N966="nulová",J966,0)</f>
        <v>0</v>
      </c>
      <c r="BJ966" s="19" t="s">
        <v>85</v>
      </c>
      <c r="BK966" s="232">
        <f>ROUND(I966*H966,2)</f>
        <v>0</v>
      </c>
      <c r="BL966" s="19" t="s">
        <v>273</v>
      </c>
      <c r="BM966" s="231" t="s">
        <v>1036</v>
      </c>
    </row>
    <row r="967" s="2" customFormat="1">
      <c r="A967" s="40"/>
      <c r="B967" s="41"/>
      <c r="C967" s="42"/>
      <c r="D967" s="233" t="s">
        <v>168</v>
      </c>
      <c r="E967" s="42"/>
      <c r="F967" s="234" t="s">
        <v>1037</v>
      </c>
      <c r="G967" s="42"/>
      <c r="H967" s="42"/>
      <c r="I967" s="235"/>
      <c r="J967" s="42"/>
      <c r="K967" s="42"/>
      <c r="L967" s="46"/>
      <c r="M967" s="236"/>
      <c r="N967" s="237"/>
      <c r="O967" s="93"/>
      <c r="P967" s="93"/>
      <c r="Q967" s="93"/>
      <c r="R967" s="93"/>
      <c r="S967" s="93"/>
      <c r="T967" s="94"/>
      <c r="U967" s="40"/>
      <c r="V967" s="40"/>
      <c r="W967" s="40"/>
      <c r="X967" s="40"/>
      <c r="Y967" s="40"/>
      <c r="Z967" s="40"/>
      <c r="AA967" s="40"/>
      <c r="AB967" s="40"/>
      <c r="AC967" s="40"/>
      <c r="AD967" s="40"/>
      <c r="AE967" s="40"/>
      <c r="AT967" s="19" t="s">
        <v>168</v>
      </c>
      <c r="AU967" s="19" t="s">
        <v>157</v>
      </c>
    </row>
    <row r="968" s="2" customFormat="1" ht="16.5" customHeight="1">
      <c r="A968" s="40"/>
      <c r="B968" s="41"/>
      <c r="C968" s="270" t="s">
        <v>1038</v>
      </c>
      <c r="D968" s="270" t="s">
        <v>274</v>
      </c>
      <c r="E968" s="271" t="s">
        <v>1039</v>
      </c>
      <c r="F968" s="272" t="s">
        <v>1040</v>
      </c>
      <c r="G968" s="273" t="s">
        <v>164</v>
      </c>
      <c r="H968" s="274">
        <v>12</v>
      </c>
      <c r="I968" s="275"/>
      <c r="J968" s="276">
        <f>ROUND(I968*H968,2)</f>
        <v>0</v>
      </c>
      <c r="K968" s="272" t="s">
        <v>165</v>
      </c>
      <c r="L968" s="277"/>
      <c r="M968" s="278" t="s">
        <v>1</v>
      </c>
      <c r="N968" s="279" t="s">
        <v>42</v>
      </c>
      <c r="O968" s="93"/>
      <c r="P968" s="229">
        <f>O968*H968</f>
        <v>0</v>
      </c>
      <c r="Q968" s="229">
        <v>0.00060999999999999997</v>
      </c>
      <c r="R968" s="229">
        <f>Q968*H968</f>
        <v>0.0073200000000000001</v>
      </c>
      <c r="S968" s="229">
        <v>0</v>
      </c>
      <c r="T968" s="230">
        <f>S968*H968</f>
        <v>0</v>
      </c>
      <c r="U968" s="40"/>
      <c r="V968" s="40"/>
      <c r="W968" s="40"/>
      <c r="X968" s="40"/>
      <c r="Y968" s="40"/>
      <c r="Z968" s="40"/>
      <c r="AA968" s="40"/>
      <c r="AB968" s="40"/>
      <c r="AC968" s="40"/>
      <c r="AD968" s="40"/>
      <c r="AE968" s="40"/>
      <c r="AR968" s="231" t="s">
        <v>379</v>
      </c>
      <c r="AT968" s="231" t="s">
        <v>274</v>
      </c>
      <c r="AU968" s="231" t="s">
        <v>157</v>
      </c>
      <c r="AY968" s="19" t="s">
        <v>156</v>
      </c>
      <c r="BE968" s="232">
        <f>IF(N968="základní",J968,0)</f>
        <v>0</v>
      </c>
      <c r="BF968" s="232">
        <f>IF(N968="snížená",J968,0)</f>
        <v>0</v>
      </c>
      <c r="BG968" s="232">
        <f>IF(N968="zákl. přenesená",J968,0)</f>
        <v>0</v>
      </c>
      <c r="BH968" s="232">
        <f>IF(N968="sníž. přenesená",J968,0)</f>
        <v>0</v>
      </c>
      <c r="BI968" s="232">
        <f>IF(N968="nulová",J968,0)</f>
        <v>0</v>
      </c>
      <c r="BJ968" s="19" t="s">
        <v>85</v>
      </c>
      <c r="BK968" s="232">
        <f>ROUND(I968*H968,2)</f>
        <v>0</v>
      </c>
      <c r="BL968" s="19" t="s">
        <v>273</v>
      </c>
      <c r="BM968" s="231" t="s">
        <v>1041</v>
      </c>
    </row>
    <row r="969" s="2" customFormat="1">
      <c r="A969" s="40"/>
      <c r="B969" s="41"/>
      <c r="C969" s="42"/>
      <c r="D969" s="233" t="s">
        <v>168</v>
      </c>
      <c r="E969" s="42"/>
      <c r="F969" s="234" t="s">
        <v>1040</v>
      </c>
      <c r="G969" s="42"/>
      <c r="H969" s="42"/>
      <c r="I969" s="235"/>
      <c r="J969" s="42"/>
      <c r="K969" s="42"/>
      <c r="L969" s="46"/>
      <c r="M969" s="236"/>
      <c r="N969" s="237"/>
      <c r="O969" s="93"/>
      <c r="P969" s="93"/>
      <c r="Q969" s="93"/>
      <c r="R969" s="93"/>
      <c r="S969" s="93"/>
      <c r="T969" s="94"/>
      <c r="U969" s="40"/>
      <c r="V969" s="40"/>
      <c r="W969" s="40"/>
      <c r="X969" s="40"/>
      <c r="Y969" s="40"/>
      <c r="Z969" s="40"/>
      <c r="AA969" s="40"/>
      <c r="AB969" s="40"/>
      <c r="AC969" s="40"/>
      <c r="AD969" s="40"/>
      <c r="AE969" s="40"/>
      <c r="AT969" s="19" t="s">
        <v>168</v>
      </c>
      <c r="AU969" s="19" t="s">
        <v>157</v>
      </c>
    </row>
    <row r="970" s="13" customFormat="1">
      <c r="A970" s="13"/>
      <c r="B970" s="238"/>
      <c r="C970" s="239"/>
      <c r="D970" s="233" t="s">
        <v>170</v>
      </c>
      <c r="E970" s="240" t="s">
        <v>1</v>
      </c>
      <c r="F970" s="241" t="s">
        <v>1042</v>
      </c>
      <c r="G970" s="239"/>
      <c r="H970" s="242">
        <v>6</v>
      </c>
      <c r="I970" s="243"/>
      <c r="J970" s="239"/>
      <c r="K970" s="239"/>
      <c r="L970" s="244"/>
      <c r="M970" s="245"/>
      <c r="N970" s="246"/>
      <c r="O970" s="246"/>
      <c r="P970" s="246"/>
      <c r="Q970" s="246"/>
      <c r="R970" s="246"/>
      <c r="S970" s="246"/>
      <c r="T970" s="247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48" t="s">
        <v>170</v>
      </c>
      <c r="AU970" s="248" t="s">
        <v>157</v>
      </c>
      <c r="AV970" s="13" t="s">
        <v>87</v>
      </c>
      <c r="AW970" s="13" t="s">
        <v>35</v>
      </c>
      <c r="AX970" s="13" t="s">
        <v>77</v>
      </c>
      <c r="AY970" s="248" t="s">
        <v>156</v>
      </c>
    </row>
    <row r="971" s="14" customFormat="1">
      <c r="A971" s="14"/>
      <c r="B971" s="249"/>
      <c r="C971" s="250"/>
      <c r="D971" s="233" t="s">
        <v>170</v>
      </c>
      <c r="E971" s="251" t="s">
        <v>1</v>
      </c>
      <c r="F971" s="252" t="s">
        <v>174</v>
      </c>
      <c r="G971" s="250"/>
      <c r="H971" s="253">
        <v>6</v>
      </c>
      <c r="I971" s="254"/>
      <c r="J971" s="250"/>
      <c r="K971" s="250"/>
      <c r="L971" s="255"/>
      <c r="M971" s="256"/>
      <c r="N971" s="257"/>
      <c r="O971" s="257"/>
      <c r="P971" s="257"/>
      <c r="Q971" s="257"/>
      <c r="R971" s="257"/>
      <c r="S971" s="257"/>
      <c r="T971" s="258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59" t="s">
        <v>170</v>
      </c>
      <c r="AU971" s="259" t="s">
        <v>157</v>
      </c>
      <c r="AV971" s="14" t="s">
        <v>166</v>
      </c>
      <c r="AW971" s="14" t="s">
        <v>35</v>
      </c>
      <c r="AX971" s="14" t="s">
        <v>85</v>
      </c>
      <c r="AY971" s="259" t="s">
        <v>156</v>
      </c>
    </row>
    <row r="972" s="13" customFormat="1">
      <c r="A972" s="13"/>
      <c r="B972" s="238"/>
      <c r="C972" s="239"/>
      <c r="D972" s="233" t="s">
        <v>170</v>
      </c>
      <c r="E972" s="239"/>
      <c r="F972" s="241" t="s">
        <v>1043</v>
      </c>
      <c r="G972" s="239"/>
      <c r="H972" s="242">
        <v>12</v>
      </c>
      <c r="I972" s="243"/>
      <c r="J972" s="239"/>
      <c r="K972" s="239"/>
      <c r="L972" s="244"/>
      <c r="M972" s="245"/>
      <c r="N972" s="246"/>
      <c r="O972" s="246"/>
      <c r="P972" s="246"/>
      <c r="Q972" s="246"/>
      <c r="R972" s="246"/>
      <c r="S972" s="246"/>
      <c r="T972" s="247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48" t="s">
        <v>170</v>
      </c>
      <c r="AU972" s="248" t="s">
        <v>157</v>
      </c>
      <c r="AV972" s="13" t="s">
        <v>87</v>
      </c>
      <c r="AW972" s="13" t="s">
        <v>4</v>
      </c>
      <c r="AX972" s="13" t="s">
        <v>85</v>
      </c>
      <c r="AY972" s="248" t="s">
        <v>156</v>
      </c>
    </row>
    <row r="973" s="2" customFormat="1" ht="21.75" customHeight="1">
      <c r="A973" s="40"/>
      <c r="B973" s="41"/>
      <c r="C973" s="220" t="s">
        <v>1044</v>
      </c>
      <c r="D973" s="220" t="s">
        <v>161</v>
      </c>
      <c r="E973" s="221" t="s">
        <v>1045</v>
      </c>
      <c r="F973" s="222" t="s">
        <v>1046</v>
      </c>
      <c r="G973" s="223" t="s">
        <v>164</v>
      </c>
      <c r="H973" s="224">
        <v>15</v>
      </c>
      <c r="I973" s="225"/>
      <c r="J973" s="226">
        <f>ROUND(I973*H973,2)</f>
        <v>0</v>
      </c>
      <c r="K973" s="222" t="s">
        <v>165</v>
      </c>
      <c r="L973" s="46"/>
      <c r="M973" s="227" t="s">
        <v>1</v>
      </c>
      <c r="N973" s="228" t="s">
        <v>42</v>
      </c>
      <c r="O973" s="93"/>
      <c r="P973" s="229">
        <f>O973*H973</f>
        <v>0</v>
      </c>
      <c r="Q973" s="229">
        <v>0</v>
      </c>
      <c r="R973" s="229">
        <f>Q973*H973</f>
        <v>0</v>
      </c>
      <c r="S973" s="229">
        <v>0</v>
      </c>
      <c r="T973" s="230">
        <f>S973*H973</f>
        <v>0</v>
      </c>
      <c r="U973" s="40"/>
      <c r="V973" s="40"/>
      <c r="W973" s="40"/>
      <c r="X973" s="40"/>
      <c r="Y973" s="40"/>
      <c r="Z973" s="40"/>
      <c r="AA973" s="40"/>
      <c r="AB973" s="40"/>
      <c r="AC973" s="40"/>
      <c r="AD973" s="40"/>
      <c r="AE973" s="40"/>
      <c r="AR973" s="231" t="s">
        <v>273</v>
      </c>
      <c r="AT973" s="231" t="s">
        <v>161</v>
      </c>
      <c r="AU973" s="231" t="s">
        <v>157</v>
      </c>
      <c r="AY973" s="19" t="s">
        <v>156</v>
      </c>
      <c r="BE973" s="232">
        <f>IF(N973="základní",J973,0)</f>
        <v>0</v>
      </c>
      <c r="BF973" s="232">
        <f>IF(N973="snížená",J973,0)</f>
        <v>0</v>
      </c>
      <c r="BG973" s="232">
        <f>IF(N973="zákl. přenesená",J973,0)</f>
        <v>0</v>
      </c>
      <c r="BH973" s="232">
        <f>IF(N973="sníž. přenesená",J973,0)</f>
        <v>0</v>
      </c>
      <c r="BI973" s="232">
        <f>IF(N973="nulová",J973,0)</f>
        <v>0</v>
      </c>
      <c r="BJ973" s="19" t="s">
        <v>85</v>
      </c>
      <c r="BK973" s="232">
        <f>ROUND(I973*H973,2)</f>
        <v>0</v>
      </c>
      <c r="BL973" s="19" t="s">
        <v>273</v>
      </c>
      <c r="BM973" s="231" t="s">
        <v>1047</v>
      </c>
    </row>
    <row r="974" s="2" customFormat="1">
      <c r="A974" s="40"/>
      <c r="B974" s="41"/>
      <c r="C974" s="42"/>
      <c r="D974" s="233" t="s">
        <v>168</v>
      </c>
      <c r="E974" s="42"/>
      <c r="F974" s="234" t="s">
        <v>1048</v>
      </c>
      <c r="G974" s="42"/>
      <c r="H974" s="42"/>
      <c r="I974" s="235"/>
      <c r="J974" s="42"/>
      <c r="K974" s="42"/>
      <c r="L974" s="46"/>
      <c r="M974" s="236"/>
      <c r="N974" s="237"/>
      <c r="O974" s="93"/>
      <c r="P974" s="93"/>
      <c r="Q974" s="93"/>
      <c r="R974" s="93"/>
      <c r="S974" s="93"/>
      <c r="T974" s="94"/>
      <c r="U974" s="40"/>
      <c r="V974" s="40"/>
      <c r="W974" s="40"/>
      <c r="X974" s="40"/>
      <c r="Y974" s="40"/>
      <c r="Z974" s="40"/>
      <c r="AA974" s="40"/>
      <c r="AB974" s="40"/>
      <c r="AC974" s="40"/>
      <c r="AD974" s="40"/>
      <c r="AE974" s="40"/>
      <c r="AT974" s="19" t="s">
        <v>168</v>
      </c>
      <c r="AU974" s="19" t="s">
        <v>157</v>
      </c>
    </row>
    <row r="975" s="2" customFormat="1" ht="16.5" customHeight="1">
      <c r="A975" s="40"/>
      <c r="B975" s="41"/>
      <c r="C975" s="270" t="s">
        <v>1049</v>
      </c>
      <c r="D975" s="270" t="s">
        <v>274</v>
      </c>
      <c r="E975" s="271" t="s">
        <v>1050</v>
      </c>
      <c r="F975" s="272" t="s">
        <v>1051</v>
      </c>
      <c r="G975" s="273" t="s">
        <v>164</v>
      </c>
      <c r="H975" s="274">
        <v>15</v>
      </c>
      <c r="I975" s="275"/>
      <c r="J975" s="276">
        <f>ROUND(I975*H975,2)</f>
        <v>0</v>
      </c>
      <c r="K975" s="272" t="s">
        <v>165</v>
      </c>
      <c r="L975" s="277"/>
      <c r="M975" s="278" t="s">
        <v>1</v>
      </c>
      <c r="N975" s="279" t="s">
        <v>42</v>
      </c>
      <c r="O975" s="93"/>
      <c r="P975" s="229">
        <f>O975*H975</f>
        <v>0</v>
      </c>
      <c r="Q975" s="229">
        <v>0.0022000000000000001</v>
      </c>
      <c r="R975" s="229">
        <f>Q975*H975</f>
        <v>0.033000000000000002</v>
      </c>
      <c r="S975" s="229">
        <v>0</v>
      </c>
      <c r="T975" s="230">
        <f>S975*H975</f>
        <v>0</v>
      </c>
      <c r="U975" s="40"/>
      <c r="V975" s="40"/>
      <c r="W975" s="40"/>
      <c r="X975" s="40"/>
      <c r="Y975" s="40"/>
      <c r="Z975" s="40"/>
      <c r="AA975" s="40"/>
      <c r="AB975" s="40"/>
      <c r="AC975" s="40"/>
      <c r="AD975" s="40"/>
      <c r="AE975" s="40"/>
      <c r="AR975" s="231" t="s">
        <v>379</v>
      </c>
      <c r="AT975" s="231" t="s">
        <v>274</v>
      </c>
      <c r="AU975" s="231" t="s">
        <v>157</v>
      </c>
      <c r="AY975" s="19" t="s">
        <v>156</v>
      </c>
      <c r="BE975" s="232">
        <f>IF(N975="základní",J975,0)</f>
        <v>0</v>
      </c>
      <c r="BF975" s="232">
        <f>IF(N975="snížená",J975,0)</f>
        <v>0</v>
      </c>
      <c r="BG975" s="232">
        <f>IF(N975="zákl. přenesená",J975,0)</f>
        <v>0</v>
      </c>
      <c r="BH975" s="232">
        <f>IF(N975="sníž. přenesená",J975,0)</f>
        <v>0</v>
      </c>
      <c r="BI975" s="232">
        <f>IF(N975="nulová",J975,0)</f>
        <v>0</v>
      </c>
      <c r="BJ975" s="19" t="s">
        <v>85</v>
      </c>
      <c r="BK975" s="232">
        <f>ROUND(I975*H975,2)</f>
        <v>0</v>
      </c>
      <c r="BL975" s="19" t="s">
        <v>273</v>
      </c>
      <c r="BM975" s="231" t="s">
        <v>1052</v>
      </c>
    </row>
    <row r="976" s="2" customFormat="1">
      <c r="A976" s="40"/>
      <c r="B976" s="41"/>
      <c r="C976" s="42"/>
      <c r="D976" s="233" t="s">
        <v>168</v>
      </c>
      <c r="E976" s="42"/>
      <c r="F976" s="234" t="s">
        <v>1051</v>
      </c>
      <c r="G976" s="42"/>
      <c r="H976" s="42"/>
      <c r="I976" s="235"/>
      <c r="J976" s="42"/>
      <c r="K976" s="42"/>
      <c r="L976" s="46"/>
      <c r="M976" s="236"/>
      <c r="N976" s="237"/>
      <c r="O976" s="93"/>
      <c r="P976" s="93"/>
      <c r="Q976" s="93"/>
      <c r="R976" s="93"/>
      <c r="S976" s="93"/>
      <c r="T976" s="94"/>
      <c r="U976" s="40"/>
      <c r="V976" s="40"/>
      <c r="W976" s="40"/>
      <c r="X976" s="40"/>
      <c r="Y976" s="40"/>
      <c r="Z976" s="40"/>
      <c r="AA976" s="40"/>
      <c r="AB976" s="40"/>
      <c r="AC976" s="40"/>
      <c r="AD976" s="40"/>
      <c r="AE976" s="40"/>
      <c r="AT976" s="19" t="s">
        <v>168</v>
      </c>
      <c r="AU976" s="19" t="s">
        <v>157</v>
      </c>
    </row>
    <row r="977" s="13" customFormat="1">
      <c r="A977" s="13"/>
      <c r="B977" s="238"/>
      <c r="C977" s="239"/>
      <c r="D977" s="233" t="s">
        <v>170</v>
      </c>
      <c r="E977" s="240" t="s">
        <v>1</v>
      </c>
      <c r="F977" s="241" t="s">
        <v>447</v>
      </c>
      <c r="G977" s="239"/>
      <c r="H977" s="242">
        <v>15</v>
      </c>
      <c r="I977" s="243"/>
      <c r="J977" s="239"/>
      <c r="K977" s="239"/>
      <c r="L977" s="244"/>
      <c r="M977" s="245"/>
      <c r="N977" s="246"/>
      <c r="O977" s="246"/>
      <c r="P977" s="246"/>
      <c r="Q977" s="246"/>
      <c r="R977" s="246"/>
      <c r="S977" s="246"/>
      <c r="T977" s="247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48" t="s">
        <v>170</v>
      </c>
      <c r="AU977" s="248" t="s">
        <v>157</v>
      </c>
      <c r="AV977" s="13" t="s">
        <v>87</v>
      </c>
      <c r="AW977" s="13" t="s">
        <v>35</v>
      </c>
      <c r="AX977" s="13" t="s">
        <v>77</v>
      </c>
      <c r="AY977" s="248" t="s">
        <v>156</v>
      </c>
    </row>
    <row r="978" s="14" customFormat="1">
      <c r="A978" s="14"/>
      <c r="B978" s="249"/>
      <c r="C978" s="250"/>
      <c r="D978" s="233" t="s">
        <v>170</v>
      </c>
      <c r="E978" s="251" t="s">
        <v>1</v>
      </c>
      <c r="F978" s="252" t="s">
        <v>174</v>
      </c>
      <c r="G978" s="250"/>
      <c r="H978" s="253">
        <v>15</v>
      </c>
      <c r="I978" s="254"/>
      <c r="J978" s="250"/>
      <c r="K978" s="250"/>
      <c r="L978" s="255"/>
      <c r="M978" s="256"/>
      <c r="N978" s="257"/>
      <c r="O978" s="257"/>
      <c r="P978" s="257"/>
      <c r="Q978" s="257"/>
      <c r="R978" s="257"/>
      <c r="S978" s="257"/>
      <c r="T978" s="258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59" t="s">
        <v>170</v>
      </c>
      <c r="AU978" s="259" t="s">
        <v>157</v>
      </c>
      <c r="AV978" s="14" t="s">
        <v>166</v>
      </c>
      <c r="AW978" s="14" t="s">
        <v>35</v>
      </c>
      <c r="AX978" s="14" t="s">
        <v>85</v>
      </c>
      <c r="AY978" s="259" t="s">
        <v>156</v>
      </c>
    </row>
    <row r="979" s="2" customFormat="1" ht="24.15" customHeight="1">
      <c r="A979" s="40"/>
      <c r="B979" s="41"/>
      <c r="C979" s="220" t="s">
        <v>1053</v>
      </c>
      <c r="D979" s="220" t="s">
        <v>161</v>
      </c>
      <c r="E979" s="221" t="s">
        <v>1054</v>
      </c>
      <c r="F979" s="222" t="s">
        <v>1055</v>
      </c>
      <c r="G979" s="223" t="s">
        <v>185</v>
      </c>
      <c r="H979" s="224">
        <v>14.4</v>
      </c>
      <c r="I979" s="225"/>
      <c r="J979" s="226">
        <f>ROUND(I979*H979,2)</f>
        <v>0</v>
      </c>
      <c r="K979" s="222" t="s">
        <v>165</v>
      </c>
      <c r="L979" s="46"/>
      <c r="M979" s="227" t="s">
        <v>1</v>
      </c>
      <c r="N979" s="228" t="s">
        <v>42</v>
      </c>
      <c r="O979" s="93"/>
      <c r="P979" s="229">
        <f>O979*H979</f>
        <v>0</v>
      </c>
      <c r="Q979" s="229">
        <v>0</v>
      </c>
      <c r="R979" s="229">
        <f>Q979*H979</f>
        <v>0</v>
      </c>
      <c r="S979" s="229">
        <v>0.002</v>
      </c>
      <c r="T979" s="230">
        <f>S979*H979</f>
        <v>0.028800000000000003</v>
      </c>
      <c r="U979" s="40"/>
      <c r="V979" s="40"/>
      <c r="W979" s="40"/>
      <c r="X979" s="40"/>
      <c r="Y979" s="40"/>
      <c r="Z979" s="40"/>
      <c r="AA979" s="40"/>
      <c r="AB979" s="40"/>
      <c r="AC979" s="40"/>
      <c r="AD979" s="40"/>
      <c r="AE979" s="40"/>
      <c r="AR979" s="231" t="s">
        <v>273</v>
      </c>
      <c r="AT979" s="231" t="s">
        <v>161</v>
      </c>
      <c r="AU979" s="231" t="s">
        <v>157</v>
      </c>
      <c r="AY979" s="19" t="s">
        <v>156</v>
      </c>
      <c r="BE979" s="232">
        <f>IF(N979="základní",J979,0)</f>
        <v>0</v>
      </c>
      <c r="BF979" s="232">
        <f>IF(N979="snížená",J979,0)</f>
        <v>0</v>
      </c>
      <c r="BG979" s="232">
        <f>IF(N979="zákl. přenesená",J979,0)</f>
        <v>0</v>
      </c>
      <c r="BH979" s="232">
        <f>IF(N979="sníž. přenesená",J979,0)</f>
        <v>0</v>
      </c>
      <c r="BI979" s="232">
        <f>IF(N979="nulová",J979,0)</f>
        <v>0</v>
      </c>
      <c r="BJ979" s="19" t="s">
        <v>85</v>
      </c>
      <c r="BK979" s="232">
        <f>ROUND(I979*H979,2)</f>
        <v>0</v>
      </c>
      <c r="BL979" s="19" t="s">
        <v>273</v>
      </c>
      <c r="BM979" s="231" t="s">
        <v>1056</v>
      </c>
    </row>
    <row r="980" s="2" customFormat="1">
      <c r="A980" s="40"/>
      <c r="B980" s="41"/>
      <c r="C980" s="42"/>
      <c r="D980" s="233" t="s">
        <v>168</v>
      </c>
      <c r="E980" s="42"/>
      <c r="F980" s="234" t="s">
        <v>1057</v>
      </c>
      <c r="G980" s="42"/>
      <c r="H980" s="42"/>
      <c r="I980" s="235"/>
      <c r="J980" s="42"/>
      <c r="K980" s="42"/>
      <c r="L980" s="46"/>
      <c r="M980" s="236"/>
      <c r="N980" s="237"/>
      <c r="O980" s="93"/>
      <c r="P980" s="93"/>
      <c r="Q980" s="93"/>
      <c r="R980" s="93"/>
      <c r="S980" s="93"/>
      <c r="T980" s="94"/>
      <c r="U980" s="40"/>
      <c r="V980" s="40"/>
      <c r="W980" s="40"/>
      <c r="X980" s="40"/>
      <c r="Y980" s="40"/>
      <c r="Z980" s="40"/>
      <c r="AA980" s="40"/>
      <c r="AB980" s="40"/>
      <c r="AC980" s="40"/>
      <c r="AD980" s="40"/>
      <c r="AE980" s="40"/>
      <c r="AT980" s="19" t="s">
        <v>168</v>
      </c>
      <c r="AU980" s="19" t="s">
        <v>157</v>
      </c>
    </row>
    <row r="981" s="13" customFormat="1">
      <c r="A981" s="13"/>
      <c r="B981" s="238"/>
      <c r="C981" s="239"/>
      <c r="D981" s="233" t="s">
        <v>170</v>
      </c>
      <c r="E981" s="240" t="s">
        <v>1</v>
      </c>
      <c r="F981" s="241" t="s">
        <v>951</v>
      </c>
      <c r="G981" s="239"/>
      <c r="H981" s="242">
        <v>14.4</v>
      </c>
      <c r="I981" s="243"/>
      <c r="J981" s="239"/>
      <c r="K981" s="239"/>
      <c r="L981" s="244"/>
      <c r="M981" s="245"/>
      <c r="N981" s="246"/>
      <c r="O981" s="246"/>
      <c r="P981" s="246"/>
      <c r="Q981" s="246"/>
      <c r="R981" s="246"/>
      <c r="S981" s="246"/>
      <c r="T981" s="247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48" t="s">
        <v>170</v>
      </c>
      <c r="AU981" s="248" t="s">
        <v>157</v>
      </c>
      <c r="AV981" s="13" t="s">
        <v>87</v>
      </c>
      <c r="AW981" s="13" t="s">
        <v>35</v>
      </c>
      <c r="AX981" s="13" t="s">
        <v>77</v>
      </c>
      <c r="AY981" s="248" t="s">
        <v>156</v>
      </c>
    </row>
    <row r="982" s="14" customFormat="1">
      <c r="A982" s="14"/>
      <c r="B982" s="249"/>
      <c r="C982" s="250"/>
      <c r="D982" s="233" t="s">
        <v>170</v>
      </c>
      <c r="E982" s="251" t="s">
        <v>1</v>
      </c>
      <c r="F982" s="252" t="s">
        <v>174</v>
      </c>
      <c r="G982" s="250"/>
      <c r="H982" s="253">
        <v>14.4</v>
      </c>
      <c r="I982" s="254"/>
      <c r="J982" s="250"/>
      <c r="K982" s="250"/>
      <c r="L982" s="255"/>
      <c r="M982" s="256"/>
      <c r="N982" s="257"/>
      <c r="O982" s="257"/>
      <c r="P982" s="257"/>
      <c r="Q982" s="257"/>
      <c r="R982" s="257"/>
      <c r="S982" s="257"/>
      <c r="T982" s="258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59" t="s">
        <v>170</v>
      </c>
      <c r="AU982" s="259" t="s">
        <v>157</v>
      </c>
      <c r="AV982" s="14" t="s">
        <v>166</v>
      </c>
      <c r="AW982" s="14" t="s">
        <v>35</v>
      </c>
      <c r="AX982" s="14" t="s">
        <v>85</v>
      </c>
      <c r="AY982" s="259" t="s">
        <v>156</v>
      </c>
    </row>
    <row r="983" s="12" customFormat="1" ht="22.8" customHeight="1">
      <c r="A983" s="12"/>
      <c r="B983" s="204"/>
      <c r="C983" s="205"/>
      <c r="D983" s="206" t="s">
        <v>76</v>
      </c>
      <c r="E983" s="218" t="s">
        <v>1058</v>
      </c>
      <c r="F983" s="218" t="s">
        <v>1059</v>
      </c>
      <c r="G983" s="205"/>
      <c r="H983" s="205"/>
      <c r="I983" s="208"/>
      <c r="J983" s="219">
        <f>BK983</f>
        <v>0</v>
      </c>
      <c r="K983" s="205"/>
      <c r="L983" s="210"/>
      <c r="M983" s="211"/>
      <c r="N983" s="212"/>
      <c r="O983" s="212"/>
      <c r="P983" s="213">
        <f>P984+P1097</f>
        <v>0</v>
      </c>
      <c r="Q983" s="212"/>
      <c r="R983" s="213">
        <f>R984+R1097</f>
        <v>4.6320296999999995</v>
      </c>
      <c r="S983" s="212"/>
      <c r="T983" s="214">
        <f>T984+T1097</f>
        <v>0</v>
      </c>
      <c r="U983" s="12"/>
      <c r="V983" s="12"/>
      <c r="W983" s="12"/>
      <c r="X983" s="12"/>
      <c r="Y983" s="12"/>
      <c r="Z983" s="12"/>
      <c r="AA983" s="12"/>
      <c r="AB983" s="12"/>
      <c r="AC983" s="12"/>
      <c r="AD983" s="12"/>
      <c r="AE983" s="12"/>
      <c r="AR983" s="215" t="s">
        <v>87</v>
      </c>
      <c r="AT983" s="216" t="s">
        <v>76</v>
      </c>
      <c r="AU983" s="216" t="s">
        <v>85</v>
      </c>
      <c r="AY983" s="215" t="s">
        <v>156</v>
      </c>
      <c r="BK983" s="217">
        <f>BK984+BK1097</f>
        <v>0</v>
      </c>
    </row>
    <row r="984" s="12" customFormat="1" ht="20.88" customHeight="1">
      <c r="A984" s="12"/>
      <c r="B984" s="204"/>
      <c r="C984" s="205"/>
      <c r="D984" s="206" t="s">
        <v>76</v>
      </c>
      <c r="E984" s="218" t="s">
        <v>1060</v>
      </c>
      <c r="F984" s="218" t="s">
        <v>1061</v>
      </c>
      <c r="G984" s="205"/>
      <c r="H984" s="205"/>
      <c r="I984" s="208"/>
      <c r="J984" s="219">
        <f>BK984</f>
        <v>0</v>
      </c>
      <c r="K984" s="205"/>
      <c r="L984" s="210"/>
      <c r="M984" s="211"/>
      <c r="N984" s="212"/>
      <c r="O984" s="212"/>
      <c r="P984" s="213">
        <f>SUM(P985:P1096)</f>
        <v>0</v>
      </c>
      <c r="Q984" s="212"/>
      <c r="R984" s="213">
        <f>SUM(R985:R1096)</f>
        <v>4.6320296999999995</v>
      </c>
      <c r="S984" s="212"/>
      <c r="T984" s="214">
        <f>SUM(T985:T1096)</f>
        <v>0</v>
      </c>
      <c r="U984" s="12"/>
      <c r="V984" s="12"/>
      <c r="W984" s="12"/>
      <c r="X984" s="12"/>
      <c r="Y984" s="12"/>
      <c r="Z984" s="12"/>
      <c r="AA984" s="12"/>
      <c r="AB984" s="12"/>
      <c r="AC984" s="12"/>
      <c r="AD984" s="12"/>
      <c r="AE984" s="12"/>
      <c r="AR984" s="215" t="s">
        <v>87</v>
      </c>
      <c r="AT984" s="216" t="s">
        <v>76</v>
      </c>
      <c r="AU984" s="216" t="s">
        <v>87</v>
      </c>
      <c r="AY984" s="215" t="s">
        <v>156</v>
      </c>
      <c r="BK984" s="217">
        <f>SUM(BK985:BK1096)</f>
        <v>0</v>
      </c>
    </row>
    <row r="985" s="2" customFormat="1" ht="24.15" customHeight="1">
      <c r="A985" s="40"/>
      <c r="B985" s="41"/>
      <c r="C985" s="220" t="s">
        <v>1062</v>
      </c>
      <c r="D985" s="220" t="s">
        <v>161</v>
      </c>
      <c r="E985" s="221" t="s">
        <v>1063</v>
      </c>
      <c r="F985" s="222" t="s">
        <v>1064</v>
      </c>
      <c r="G985" s="223" t="s">
        <v>185</v>
      </c>
      <c r="H985" s="224">
        <v>7.2000000000000002</v>
      </c>
      <c r="I985" s="225"/>
      <c r="J985" s="226">
        <f>ROUND(I985*H985,2)</f>
        <v>0</v>
      </c>
      <c r="K985" s="222" t="s">
        <v>1</v>
      </c>
      <c r="L985" s="46"/>
      <c r="M985" s="227" t="s">
        <v>1</v>
      </c>
      <c r="N985" s="228" t="s">
        <v>42</v>
      </c>
      <c r="O985" s="93"/>
      <c r="P985" s="229">
        <f>O985*H985</f>
        <v>0</v>
      </c>
      <c r="Q985" s="229">
        <v>0</v>
      </c>
      <c r="R985" s="229">
        <f>Q985*H985</f>
        <v>0</v>
      </c>
      <c r="S985" s="229">
        <v>0</v>
      </c>
      <c r="T985" s="230">
        <f>S985*H985</f>
        <v>0</v>
      </c>
      <c r="U985" s="40"/>
      <c r="V985" s="40"/>
      <c r="W985" s="40"/>
      <c r="X985" s="40"/>
      <c r="Y985" s="40"/>
      <c r="Z985" s="40"/>
      <c r="AA985" s="40"/>
      <c r="AB985" s="40"/>
      <c r="AC985" s="40"/>
      <c r="AD985" s="40"/>
      <c r="AE985" s="40"/>
      <c r="AR985" s="231" t="s">
        <v>166</v>
      </c>
      <c r="AT985" s="231" t="s">
        <v>161</v>
      </c>
      <c r="AU985" s="231" t="s">
        <v>157</v>
      </c>
      <c r="AY985" s="19" t="s">
        <v>156</v>
      </c>
      <c r="BE985" s="232">
        <f>IF(N985="základní",J985,0)</f>
        <v>0</v>
      </c>
      <c r="BF985" s="232">
        <f>IF(N985="snížená",J985,0)</f>
        <v>0</v>
      </c>
      <c r="BG985" s="232">
        <f>IF(N985="zákl. přenesená",J985,0)</f>
        <v>0</v>
      </c>
      <c r="BH985" s="232">
        <f>IF(N985="sníž. přenesená",J985,0)</f>
        <v>0</v>
      </c>
      <c r="BI985" s="232">
        <f>IF(N985="nulová",J985,0)</f>
        <v>0</v>
      </c>
      <c r="BJ985" s="19" t="s">
        <v>85</v>
      </c>
      <c r="BK985" s="232">
        <f>ROUND(I985*H985,2)</f>
        <v>0</v>
      </c>
      <c r="BL985" s="19" t="s">
        <v>166</v>
      </c>
      <c r="BM985" s="231" t="s">
        <v>1065</v>
      </c>
    </row>
    <row r="986" s="2" customFormat="1">
      <c r="A986" s="40"/>
      <c r="B986" s="41"/>
      <c r="C986" s="42"/>
      <c r="D986" s="233" t="s">
        <v>168</v>
      </c>
      <c r="E986" s="42"/>
      <c r="F986" s="234" t="s">
        <v>1066</v>
      </c>
      <c r="G986" s="42"/>
      <c r="H986" s="42"/>
      <c r="I986" s="235"/>
      <c r="J986" s="42"/>
      <c r="K986" s="42"/>
      <c r="L986" s="46"/>
      <c r="M986" s="236"/>
      <c r="N986" s="237"/>
      <c r="O986" s="93"/>
      <c r="P986" s="93"/>
      <c r="Q986" s="93"/>
      <c r="R986" s="93"/>
      <c r="S986" s="93"/>
      <c r="T986" s="94"/>
      <c r="U986" s="40"/>
      <c r="V986" s="40"/>
      <c r="W986" s="40"/>
      <c r="X986" s="40"/>
      <c r="Y986" s="40"/>
      <c r="Z986" s="40"/>
      <c r="AA986" s="40"/>
      <c r="AB986" s="40"/>
      <c r="AC986" s="40"/>
      <c r="AD986" s="40"/>
      <c r="AE986" s="40"/>
      <c r="AT986" s="19" t="s">
        <v>168</v>
      </c>
      <c r="AU986" s="19" t="s">
        <v>157</v>
      </c>
    </row>
    <row r="987" s="13" customFormat="1">
      <c r="A987" s="13"/>
      <c r="B987" s="238"/>
      <c r="C987" s="239"/>
      <c r="D987" s="233" t="s">
        <v>170</v>
      </c>
      <c r="E987" s="240" t="s">
        <v>1</v>
      </c>
      <c r="F987" s="241" t="s">
        <v>1067</v>
      </c>
      <c r="G987" s="239"/>
      <c r="H987" s="242">
        <v>7.2000000000000002</v>
      </c>
      <c r="I987" s="243"/>
      <c r="J987" s="239"/>
      <c r="K987" s="239"/>
      <c r="L987" s="244"/>
      <c r="M987" s="245"/>
      <c r="N987" s="246"/>
      <c r="O987" s="246"/>
      <c r="P987" s="246"/>
      <c r="Q987" s="246"/>
      <c r="R987" s="246"/>
      <c r="S987" s="246"/>
      <c r="T987" s="247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48" t="s">
        <v>170</v>
      </c>
      <c r="AU987" s="248" t="s">
        <v>157</v>
      </c>
      <c r="AV987" s="13" t="s">
        <v>87</v>
      </c>
      <c r="AW987" s="13" t="s">
        <v>35</v>
      </c>
      <c r="AX987" s="13" t="s">
        <v>77</v>
      </c>
      <c r="AY987" s="248" t="s">
        <v>156</v>
      </c>
    </row>
    <row r="988" s="14" customFormat="1">
      <c r="A988" s="14"/>
      <c r="B988" s="249"/>
      <c r="C988" s="250"/>
      <c r="D988" s="233" t="s">
        <v>170</v>
      </c>
      <c r="E988" s="251" t="s">
        <v>1</v>
      </c>
      <c r="F988" s="252" t="s">
        <v>174</v>
      </c>
      <c r="G988" s="250"/>
      <c r="H988" s="253">
        <v>7.2000000000000002</v>
      </c>
      <c r="I988" s="254"/>
      <c r="J988" s="250"/>
      <c r="K988" s="250"/>
      <c r="L988" s="255"/>
      <c r="M988" s="256"/>
      <c r="N988" s="257"/>
      <c r="O988" s="257"/>
      <c r="P988" s="257"/>
      <c r="Q988" s="257"/>
      <c r="R988" s="257"/>
      <c r="S988" s="257"/>
      <c r="T988" s="258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59" t="s">
        <v>170</v>
      </c>
      <c r="AU988" s="259" t="s">
        <v>157</v>
      </c>
      <c r="AV988" s="14" t="s">
        <v>166</v>
      </c>
      <c r="AW988" s="14" t="s">
        <v>35</v>
      </c>
      <c r="AX988" s="14" t="s">
        <v>85</v>
      </c>
      <c r="AY988" s="259" t="s">
        <v>156</v>
      </c>
    </row>
    <row r="989" s="2" customFormat="1" ht="16.5" customHeight="1">
      <c r="A989" s="40"/>
      <c r="B989" s="41"/>
      <c r="C989" s="220" t="s">
        <v>1068</v>
      </c>
      <c r="D989" s="220" t="s">
        <v>161</v>
      </c>
      <c r="E989" s="221" t="s">
        <v>1069</v>
      </c>
      <c r="F989" s="222" t="s">
        <v>1070</v>
      </c>
      <c r="G989" s="223" t="s">
        <v>177</v>
      </c>
      <c r="H989" s="224">
        <v>241.5</v>
      </c>
      <c r="I989" s="225"/>
      <c r="J989" s="226">
        <f>ROUND(I989*H989,2)</f>
        <v>0</v>
      </c>
      <c r="K989" s="222" t="s">
        <v>165</v>
      </c>
      <c r="L989" s="46"/>
      <c r="M989" s="227" t="s">
        <v>1</v>
      </c>
      <c r="N989" s="228" t="s">
        <v>42</v>
      </c>
      <c r="O989" s="93"/>
      <c r="P989" s="229">
        <f>O989*H989</f>
        <v>0</v>
      </c>
      <c r="Q989" s="229">
        <v>0</v>
      </c>
      <c r="R989" s="229">
        <f>Q989*H989</f>
        <v>0</v>
      </c>
      <c r="S989" s="229">
        <v>0</v>
      </c>
      <c r="T989" s="230">
        <f>S989*H989</f>
        <v>0</v>
      </c>
      <c r="U989" s="40"/>
      <c r="V989" s="40"/>
      <c r="W989" s="40"/>
      <c r="X989" s="40"/>
      <c r="Y989" s="40"/>
      <c r="Z989" s="40"/>
      <c r="AA989" s="40"/>
      <c r="AB989" s="40"/>
      <c r="AC989" s="40"/>
      <c r="AD989" s="40"/>
      <c r="AE989" s="40"/>
      <c r="AR989" s="231" t="s">
        <v>273</v>
      </c>
      <c r="AT989" s="231" t="s">
        <v>161</v>
      </c>
      <c r="AU989" s="231" t="s">
        <v>157</v>
      </c>
      <c r="AY989" s="19" t="s">
        <v>156</v>
      </c>
      <c r="BE989" s="232">
        <f>IF(N989="základní",J989,0)</f>
        <v>0</v>
      </c>
      <c r="BF989" s="232">
        <f>IF(N989="snížená",J989,0)</f>
        <v>0</v>
      </c>
      <c r="BG989" s="232">
        <f>IF(N989="zákl. přenesená",J989,0)</f>
        <v>0</v>
      </c>
      <c r="BH989" s="232">
        <f>IF(N989="sníž. přenesená",J989,0)</f>
        <v>0</v>
      </c>
      <c r="BI989" s="232">
        <f>IF(N989="nulová",J989,0)</f>
        <v>0</v>
      </c>
      <c r="BJ989" s="19" t="s">
        <v>85</v>
      </c>
      <c r="BK989" s="232">
        <f>ROUND(I989*H989,2)</f>
        <v>0</v>
      </c>
      <c r="BL989" s="19" t="s">
        <v>273</v>
      </c>
      <c r="BM989" s="231" t="s">
        <v>1071</v>
      </c>
    </row>
    <row r="990" s="2" customFormat="1">
      <c r="A990" s="40"/>
      <c r="B990" s="41"/>
      <c r="C990" s="42"/>
      <c r="D990" s="233" t="s">
        <v>168</v>
      </c>
      <c r="E990" s="42"/>
      <c r="F990" s="234" t="s">
        <v>1072</v>
      </c>
      <c r="G990" s="42"/>
      <c r="H990" s="42"/>
      <c r="I990" s="235"/>
      <c r="J990" s="42"/>
      <c r="K990" s="42"/>
      <c r="L990" s="46"/>
      <c r="M990" s="236"/>
      <c r="N990" s="237"/>
      <c r="O990" s="93"/>
      <c r="P990" s="93"/>
      <c r="Q990" s="93"/>
      <c r="R990" s="93"/>
      <c r="S990" s="93"/>
      <c r="T990" s="94"/>
      <c r="U990" s="40"/>
      <c r="V990" s="40"/>
      <c r="W990" s="40"/>
      <c r="X990" s="40"/>
      <c r="Y990" s="40"/>
      <c r="Z990" s="40"/>
      <c r="AA990" s="40"/>
      <c r="AB990" s="40"/>
      <c r="AC990" s="40"/>
      <c r="AD990" s="40"/>
      <c r="AE990" s="40"/>
      <c r="AT990" s="19" t="s">
        <v>168</v>
      </c>
      <c r="AU990" s="19" t="s">
        <v>157</v>
      </c>
    </row>
    <row r="991" s="15" customFormat="1">
      <c r="A991" s="15"/>
      <c r="B991" s="260"/>
      <c r="C991" s="261"/>
      <c r="D991" s="233" t="s">
        <v>170</v>
      </c>
      <c r="E991" s="262" t="s">
        <v>1</v>
      </c>
      <c r="F991" s="263" t="s">
        <v>343</v>
      </c>
      <c r="G991" s="261"/>
      <c r="H991" s="262" t="s">
        <v>1</v>
      </c>
      <c r="I991" s="264"/>
      <c r="J991" s="261"/>
      <c r="K991" s="261"/>
      <c r="L991" s="265"/>
      <c r="M991" s="266"/>
      <c r="N991" s="267"/>
      <c r="O991" s="267"/>
      <c r="P991" s="267"/>
      <c r="Q991" s="267"/>
      <c r="R991" s="267"/>
      <c r="S991" s="267"/>
      <c r="T991" s="268"/>
      <c r="U991" s="15"/>
      <c r="V991" s="15"/>
      <c r="W991" s="15"/>
      <c r="X991" s="15"/>
      <c r="Y991" s="15"/>
      <c r="Z991" s="15"/>
      <c r="AA991" s="15"/>
      <c r="AB991" s="15"/>
      <c r="AC991" s="15"/>
      <c r="AD991" s="15"/>
      <c r="AE991" s="15"/>
      <c r="AT991" s="269" t="s">
        <v>170</v>
      </c>
      <c r="AU991" s="269" t="s">
        <v>157</v>
      </c>
      <c r="AV991" s="15" t="s">
        <v>85</v>
      </c>
      <c r="AW991" s="15" t="s">
        <v>35</v>
      </c>
      <c r="AX991" s="15" t="s">
        <v>77</v>
      </c>
      <c r="AY991" s="269" t="s">
        <v>156</v>
      </c>
    </row>
    <row r="992" s="13" customFormat="1">
      <c r="A992" s="13"/>
      <c r="B992" s="238"/>
      <c r="C992" s="239"/>
      <c r="D992" s="233" t="s">
        <v>170</v>
      </c>
      <c r="E992" s="240" t="s">
        <v>1</v>
      </c>
      <c r="F992" s="241" t="s">
        <v>401</v>
      </c>
      <c r="G992" s="239"/>
      <c r="H992" s="242">
        <v>5.96</v>
      </c>
      <c r="I992" s="243"/>
      <c r="J992" s="239"/>
      <c r="K992" s="239"/>
      <c r="L992" s="244"/>
      <c r="M992" s="245"/>
      <c r="N992" s="246"/>
      <c r="O992" s="246"/>
      <c r="P992" s="246"/>
      <c r="Q992" s="246"/>
      <c r="R992" s="246"/>
      <c r="S992" s="246"/>
      <c r="T992" s="247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48" t="s">
        <v>170</v>
      </c>
      <c r="AU992" s="248" t="s">
        <v>157</v>
      </c>
      <c r="AV992" s="13" t="s">
        <v>87</v>
      </c>
      <c r="AW992" s="13" t="s">
        <v>35</v>
      </c>
      <c r="AX992" s="13" t="s">
        <v>77</v>
      </c>
      <c r="AY992" s="248" t="s">
        <v>156</v>
      </c>
    </row>
    <row r="993" s="13" customFormat="1">
      <c r="A993" s="13"/>
      <c r="B993" s="238"/>
      <c r="C993" s="239"/>
      <c r="D993" s="233" t="s">
        <v>170</v>
      </c>
      <c r="E993" s="240" t="s">
        <v>1</v>
      </c>
      <c r="F993" s="241" t="s">
        <v>402</v>
      </c>
      <c r="G993" s="239"/>
      <c r="H993" s="242">
        <v>12.5</v>
      </c>
      <c r="I993" s="243"/>
      <c r="J993" s="239"/>
      <c r="K993" s="239"/>
      <c r="L993" s="244"/>
      <c r="M993" s="245"/>
      <c r="N993" s="246"/>
      <c r="O993" s="246"/>
      <c r="P993" s="246"/>
      <c r="Q993" s="246"/>
      <c r="R993" s="246"/>
      <c r="S993" s="246"/>
      <c r="T993" s="247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48" t="s">
        <v>170</v>
      </c>
      <c r="AU993" s="248" t="s">
        <v>157</v>
      </c>
      <c r="AV993" s="13" t="s">
        <v>87</v>
      </c>
      <c r="AW993" s="13" t="s">
        <v>35</v>
      </c>
      <c r="AX993" s="13" t="s">
        <v>77</v>
      </c>
      <c r="AY993" s="248" t="s">
        <v>156</v>
      </c>
    </row>
    <row r="994" s="13" customFormat="1">
      <c r="A994" s="13"/>
      <c r="B994" s="238"/>
      <c r="C994" s="239"/>
      <c r="D994" s="233" t="s">
        <v>170</v>
      </c>
      <c r="E994" s="240" t="s">
        <v>1</v>
      </c>
      <c r="F994" s="241" t="s">
        <v>403</v>
      </c>
      <c r="G994" s="239"/>
      <c r="H994" s="242">
        <v>4.7599999999999998</v>
      </c>
      <c r="I994" s="243"/>
      <c r="J994" s="239"/>
      <c r="K994" s="239"/>
      <c r="L994" s="244"/>
      <c r="M994" s="245"/>
      <c r="N994" s="246"/>
      <c r="O994" s="246"/>
      <c r="P994" s="246"/>
      <c r="Q994" s="246"/>
      <c r="R994" s="246"/>
      <c r="S994" s="246"/>
      <c r="T994" s="247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48" t="s">
        <v>170</v>
      </c>
      <c r="AU994" s="248" t="s">
        <v>157</v>
      </c>
      <c r="AV994" s="13" t="s">
        <v>87</v>
      </c>
      <c r="AW994" s="13" t="s">
        <v>35</v>
      </c>
      <c r="AX994" s="13" t="s">
        <v>77</v>
      </c>
      <c r="AY994" s="248" t="s">
        <v>156</v>
      </c>
    </row>
    <row r="995" s="13" customFormat="1">
      <c r="A995" s="13"/>
      <c r="B995" s="238"/>
      <c r="C995" s="239"/>
      <c r="D995" s="233" t="s">
        <v>170</v>
      </c>
      <c r="E995" s="240" t="s">
        <v>1</v>
      </c>
      <c r="F995" s="241" t="s">
        <v>404</v>
      </c>
      <c r="G995" s="239"/>
      <c r="H995" s="242">
        <v>4.6399999999999997</v>
      </c>
      <c r="I995" s="243"/>
      <c r="J995" s="239"/>
      <c r="K995" s="239"/>
      <c r="L995" s="244"/>
      <c r="M995" s="245"/>
      <c r="N995" s="246"/>
      <c r="O995" s="246"/>
      <c r="P995" s="246"/>
      <c r="Q995" s="246"/>
      <c r="R995" s="246"/>
      <c r="S995" s="246"/>
      <c r="T995" s="247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48" t="s">
        <v>170</v>
      </c>
      <c r="AU995" s="248" t="s">
        <v>157</v>
      </c>
      <c r="AV995" s="13" t="s">
        <v>87</v>
      </c>
      <c r="AW995" s="13" t="s">
        <v>35</v>
      </c>
      <c r="AX995" s="13" t="s">
        <v>77</v>
      </c>
      <c r="AY995" s="248" t="s">
        <v>156</v>
      </c>
    </row>
    <row r="996" s="13" customFormat="1">
      <c r="A996" s="13"/>
      <c r="B996" s="238"/>
      <c r="C996" s="239"/>
      <c r="D996" s="233" t="s">
        <v>170</v>
      </c>
      <c r="E996" s="240" t="s">
        <v>1</v>
      </c>
      <c r="F996" s="241" t="s">
        <v>405</v>
      </c>
      <c r="G996" s="239"/>
      <c r="H996" s="242">
        <v>10.390000000000001</v>
      </c>
      <c r="I996" s="243"/>
      <c r="J996" s="239"/>
      <c r="K996" s="239"/>
      <c r="L996" s="244"/>
      <c r="M996" s="245"/>
      <c r="N996" s="246"/>
      <c r="O996" s="246"/>
      <c r="P996" s="246"/>
      <c r="Q996" s="246"/>
      <c r="R996" s="246"/>
      <c r="S996" s="246"/>
      <c r="T996" s="247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48" t="s">
        <v>170</v>
      </c>
      <c r="AU996" s="248" t="s">
        <v>157</v>
      </c>
      <c r="AV996" s="13" t="s">
        <v>87</v>
      </c>
      <c r="AW996" s="13" t="s">
        <v>35</v>
      </c>
      <c r="AX996" s="13" t="s">
        <v>77</v>
      </c>
      <c r="AY996" s="248" t="s">
        <v>156</v>
      </c>
    </row>
    <row r="997" s="14" customFormat="1">
      <c r="A997" s="14"/>
      <c r="B997" s="249"/>
      <c r="C997" s="250"/>
      <c r="D997" s="233" t="s">
        <v>170</v>
      </c>
      <c r="E997" s="251" t="s">
        <v>1</v>
      </c>
      <c r="F997" s="252" t="s">
        <v>174</v>
      </c>
      <c r="G997" s="250"/>
      <c r="H997" s="253">
        <v>38.25</v>
      </c>
      <c r="I997" s="254"/>
      <c r="J997" s="250"/>
      <c r="K997" s="250"/>
      <c r="L997" s="255"/>
      <c r="M997" s="256"/>
      <c r="N997" s="257"/>
      <c r="O997" s="257"/>
      <c r="P997" s="257"/>
      <c r="Q997" s="257"/>
      <c r="R997" s="257"/>
      <c r="S997" s="257"/>
      <c r="T997" s="258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59" t="s">
        <v>170</v>
      </c>
      <c r="AU997" s="259" t="s">
        <v>157</v>
      </c>
      <c r="AV997" s="14" t="s">
        <v>166</v>
      </c>
      <c r="AW997" s="14" t="s">
        <v>35</v>
      </c>
      <c r="AX997" s="14" t="s">
        <v>77</v>
      </c>
      <c r="AY997" s="259" t="s">
        <v>156</v>
      </c>
    </row>
    <row r="998" s="13" customFormat="1">
      <c r="A998" s="13"/>
      <c r="B998" s="238"/>
      <c r="C998" s="239"/>
      <c r="D998" s="233" t="s">
        <v>170</v>
      </c>
      <c r="E998" s="240" t="s">
        <v>1</v>
      </c>
      <c r="F998" s="241" t="s">
        <v>406</v>
      </c>
      <c r="G998" s="239"/>
      <c r="H998" s="242">
        <v>6</v>
      </c>
      <c r="I998" s="243"/>
      <c r="J998" s="239"/>
      <c r="K998" s="239"/>
      <c r="L998" s="244"/>
      <c r="M998" s="245"/>
      <c r="N998" s="246"/>
      <c r="O998" s="246"/>
      <c r="P998" s="246"/>
      <c r="Q998" s="246"/>
      <c r="R998" s="246"/>
      <c r="S998" s="246"/>
      <c r="T998" s="247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48" t="s">
        <v>170</v>
      </c>
      <c r="AU998" s="248" t="s">
        <v>157</v>
      </c>
      <c r="AV998" s="13" t="s">
        <v>87</v>
      </c>
      <c r="AW998" s="13" t="s">
        <v>35</v>
      </c>
      <c r="AX998" s="13" t="s">
        <v>77</v>
      </c>
      <c r="AY998" s="248" t="s">
        <v>156</v>
      </c>
    </row>
    <row r="999" s="13" customFormat="1">
      <c r="A999" s="13"/>
      <c r="B999" s="238"/>
      <c r="C999" s="239"/>
      <c r="D999" s="233" t="s">
        <v>170</v>
      </c>
      <c r="E999" s="240" t="s">
        <v>1</v>
      </c>
      <c r="F999" s="241" t="s">
        <v>407</v>
      </c>
      <c r="G999" s="239"/>
      <c r="H999" s="242">
        <v>114.75</v>
      </c>
      <c r="I999" s="243"/>
      <c r="J999" s="239"/>
      <c r="K999" s="239"/>
      <c r="L999" s="244"/>
      <c r="M999" s="245"/>
      <c r="N999" s="246"/>
      <c r="O999" s="246"/>
      <c r="P999" s="246"/>
      <c r="Q999" s="246"/>
      <c r="R999" s="246"/>
      <c r="S999" s="246"/>
      <c r="T999" s="247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48" t="s">
        <v>170</v>
      </c>
      <c r="AU999" s="248" t="s">
        <v>157</v>
      </c>
      <c r="AV999" s="13" t="s">
        <v>87</v>
      </c>
      <c r="AW999" s="13" t="s">
        <v>35</v>
      </c>
      <c r="AX999" s="13" t="s">
        <v>77</v>
      </c>
      <c r="AY999" s="248" t="s">
        <v>156</v>
      </c>
    </row>
    <row r="1000" s="14" customFormat="1">
      <c r="A1000" s="14"/>
      <c r="B1000" s="249"/>
      <c r="C1000" s="250"/>
      <c r="D1000" s="233" t="s">
        <v>170</v>
      </c>
      <c r="E1000" s="251" t="s">
        <v>1</v>
      </c>
      <c r="F1000" s="252" t="s">
        <v>174</v>
      </c>
      <c r="G1000" s="250"/>
      <c r="H1000" s="253">
        <v>120.75</v>
      </c>
      <c r="I1000" s="254"/>
      <c r="J1000" s="250"/>
      <c r="K1000" s="250"/>
      <c r="L1000" s="255"/>
      <c r="M1000" s="256"/>
      <c r="N1000" s="257"/>
      <c r="O1000" s="257"/>
      <c r="P1000" s="257"/>
      <c r="Q1000" s="257"/>
      <c r="R1000" s="257"/>
      <c r="S1000" s="257"/>
      <c r="T1000" s="258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59" t="s">
        <v>170</v>
      </c>
      <c r="AU1000" s="259" t="s">
        <v>157</v>
      </c>
      <c r="AV1000" s="14" t="s">
        <v>166</v>
      </c>
      <c r="AW1000" s="14" t="s">
        <v>35</v>
      </c>
      <c r="AX1000" s="14" t="s">
        <v>85</v>
      </c>
      <c r="AY1000" s="259" t="s">
        <v>156</v>
      </c>
    </row>
    <row r="1001" s="13" customFormat="1">
      <c r="A1001" s="13"/>
      <c r="B1001" s="238"/>
      <c r="C1001" s="239"/>
      <c r="D1001" s="233" t="s">
        <v>170</v>
      </c>
      <c r="E1001" s="239"/>
      <c r="F1001" s="241" t="s">
        <v>412</v>
      </c>
      <c r="G1001" s="239"/>
      <c r="H1001" s="242">
        <v>241.5</v>
      </c>
      <c r="I1001" s="243"/>
      <c r="J1001" s="239"/>
      <c r="K1001" s="239"/>
      <c r="L1001" s="244"/>
      <c r="M1001" s="245"/>
      <c r="N1001" s="246"/>
      <c r="O1001" s="246"/>
      <c r="P1001" s="246"/>
      <c r="Q1001" s="246"/>
      <c r="R1001" s="246"/>
      <c r="S1001" s="246"/>
      <c r="T1001" s="247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248" t="s">
        <v>170</v>
      </c>
      <c r="AU1001" s="248" t="s">
        <v>157</v>
      </c>
      <c r="AV1001" s="13" t="s">
        <v>87</v>
      </c>
      <c r="AW1001" s="13" t="s">
        <v>4</v>
      </c>
      <c r="AX1001" s="13" t="s">
        <v>85</v>
      </c>
      <c r="AY1001" s="248" t="s">
        <v>156</v>
      </c>
    </row>
    <row r="1002" s="2" customFormat="1" ht="16.5" customHeight="1">
      <c r="A1002" s="40"/>
      <c r="B1002" s="41"/>
      <c r="C1002" s="220" t="s">
        <v>1073</v>
      </c>
      <c r="D1002" s="220" t="s">
        <v>161</v>
      </c>
      <c r="E1002" s="221" t="s">
        <v>1074</v>
      </c>
      <c r="F1002" s="222" t="s">
        <v>1075</v>
      </c>
      <c r="G1002" s="223" t="s">
        <v>177</v>
      </c>
      <c r="H1002" s="224">
        <v>120.75</v>
      </c>
      <c r="I1002" s="225"/>
      <c r="J1002" s="226">
        <f>ROUND(I1002*H1002,2)</f>
        <v>0</v>
      </c>
      <c r="K1002" s="222" t="s">
        <v>165</v>
      </c>
      <c r="L1002" s="46"/>
      <c r="M1002" s="227" t="s">
        <v>1</v>
      </c>
      <c r="N1002" s="228" t="s">
        <v>42</v>
      </c>
      <c r="O1002" s="93"/>
      <c r="P1002" s="229">
        <f>O1002*H1002</f>
        <v>0</v>
      </c>
      <c r="Q1002" s="229">
        <v>0.00029999999999999997</v>
      </c>
      <c r="R1002" s="229">
        <f>Q1002*H1002</f>
        <v>0.036225</v>
      </c>
      <c r="S1002" s="229">
        <v>0</v>
      </c>
      <c r="T1002" s="230">
        <f>S1002*H1002</f>
        <v>0</v>
      </c>
      <c r="U1002" s="40"/>
      <c r="V1002" s="40"/>
      <c r="W1002" s="40"/>
      <c r="X1002" s="40"/>
      <c r="Y1002" s="40"/>
      <c r="Z1002" s="40"/>
      <c r="AA1002" s="40"/>
      <c r="AB1002" s="40"/>
      <c r="AC1002" s="40"/>
      <c r="AD1002" s="40"/>
      <c r="AE1002" s="40"/>
      <c r="AR1002" s="231" t="s">
        <v>273</v>
      </c>
      <c r="AT1002" s="231" t="s">
        <v>161</v>
      </c>
      <c r="AU1002" s="231" t="s">
        <v>157</v>
      </c>
      <c r="AY1002" s="19" t="s">
        <v>156</v>
      </c>
      <c r="BE1002" s="232">
        <f>IF(N1002="základní",J1002,0)</f>
        <v>0</v>
      </c>
      <c r="BF1002" s="232">
        <f>IF(N1002="snížená",J1002,0)</f>
        <v>0</v>
      </c>
      <c r="BG1002" s="232">
        <f>IF(N1002="zákl. přenesená",J1002,0)</f>
        <v>0</v>
      </c>
      <c r="BH1002" s="232">
        <f>IF(N1002="sníž. přenesená",J1002,0)</f>
        <v>0</v>
      </c>
      <c r="BI1002" s="232">
        <f>IF(N1002="nulová",J1002,0)</f>
        <v>0</v>
      </c>
      <c r="BJ1002" s="19" t="s">
        <v>85</v>
      </c>
      <c r="BK1002" s="232">
        <f>ROUND(I1002*H1002,2)</f>
        <v>0</v>
      </c>
      <c r="BL1002" s="19" t="s">
        <v>273</v>
      </c>
      <c r="BM1002" s="231" t="s">
        <v>1076</v>
      </c>
    </row>
    <row r="1003" s="2" customFormat="1">
      <c r="A1003" s="40"/>
      <c r="B1003" s="41"/>
      <c r="C1003" s="42"/>
      <c r="D1003" s="233" t="s">
        <v>168</v>
      </c>
      <c r="E1003" s="42"/>
      <c r="F1003" s="234" t="s">
        <v>1077</v>
      </c>
      <c r="G1003" s="42"/>
      <c r="H1003" s="42"/>
      <c r="I1003" s="235"/>
      <c r="J1003" s="42"/>
      <c r="K1003" s="42"/>
      <c r="L1003" s="46"/>
      <c r="M1003" s="236"/>
      <c r="N1003" s="237"/>
      <c r="O1003" s="93"/>
      <c r="P1003" s="93"/>
      <c r="Q1003" s="93"/>
      <c r="R1003" s="93"/>
      <c r="S1003" s="93"/>
      <c r="T1003" s="94"/>
      <c r="U1003" s="40"/>
      <c r="V1003" s="40"/>
      <c r="W1003" s="40"/>
      <c r="X1003" s="40"/>
      <c r="Y1003" s="40"/>
      <c r="Z1003" s="40"/>
      <c r="AA1003" s="40"/>
      <c r="AB1003" s="40"/>
      <c r="AC1003" s="40"/>
      <c r="AD1003" s="40"/>
      <c r="AE1003" s="40"/>
      <c r="AT1003" s="19" t="s">
        <v>168</v>
      </c>
      <c r="AU1003" s="19" t="s">
        <v>157</v>
      </c>
    </row>
    <row r="1004" s="15" customFormat="1">
      <c r="A1004" s="15"/>
      <c r="B1004" s="260"/>
      <c r="C1004" s="261"/>
      <c r="D1004" s="233" t="s">
        <v>170</v>
      </c>
      <c r="E1004" s="262" t="s">
        <v>1</v>
      </c>
      <c r="F1004" s="263" t="s">
        <v>343</v>
      </c>
      <c r="G1004" s="261"/>
      <c r="H1004" s="262" t="s">
        <v>1</v>
      </c>
      <c r="I1004" s="264"/>
      <c r="J1004" s="261"/>
      <c r="K1004" s="261"/>
      <c r="L1004" s="265"/>
      <c r="M1004" s="266"/>
      <c r="N1004" s="267"/>
      <c r="O1004" s="267"/>
      <c r="P1004" s="267"/>
      <c r="Q1004" s="267"/>
      <c r="R1004" s="267"/>
      <c r="S1004" s="267"/>
      <c r="T1004" s="268"/>
      <c r="U1004" s="15"/>
      <c r="V1004" s="15"/>
      <c r="W1004" s="15"/>
      <c r="X1004" s="15"/>
      <c r="Y1004" s="15"/>
      <c r="Z1004" s="15"/>
      <c r="AA1004" s="15"/>
      <c r="AB1004" s="15"/>
      <c r="AC1004" s="15"/>
      <c r="AD1004" s="15"/>
      <c r="AE1004" s="15"/>
      <c r="AT1004" s="269" t="s">
        <v>170</v>
      </c>
      <c r="AU1004" s="269" t="s">
        <v>157</v>
      </c>
      <c r="AV1004" s="15" t="s">
        <v>85</v>
      </c>
      <c r="AW1004" s="15" t="s">
        <v>35</v>
      </c>
      <c r="AX1004" s="15" t="s">
        <v>77</v>
      </c>
      <c r="AY1004" s="269" t="s">
        <v>156</v>
      </c>
    </row>
    <row r="1005" s="13" customFormat="1">
      <c r="A1005" s="13"/>
      <c r="B1005" s="238"/>
      <c r="C1005" s="239"/>
      <c r="D1005" s="233" t="s">
        <v>170</v>
      </c>
      <c r="E1005" s="240" t="s">
        <v>1</v>
      </c>
      <c r="F1005" s="241" t="s">
        <v>401</v>
      </c>
      <c r="G1005" s="239"/>
      <c r="H1005" s="242">
        <v>5.96</v>
      </c>
      <c r="I1005" s="243"/>
      <c r="J1005" s="239"/>
      <c r="K1005" s="239"/>
      <c r="L1005" s="244"/>
      <c r="M1005" s="245"/>
      <c r="N1005" s="246"/>
      <c r="O1005" s="246"/>
      <c r="P1005" s="246"/>
      <c r="Q1005" s="246"/>
      <c r="R1005" s="246"/>
      <c r="S1005" s="246"/>
      <c r="T1005" s="247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48" t="s">
        <v>170</v>
      </c>
      <c r="AU1005" s="248" t="s">
        <v>157</v>
      </c>
      <c r="AV1005" s="13" t="s">
        <v>87</v>
      </c>
      <c r="AW1005" s="13" t="s">
        <v>35</v>
      </c>
      <c r="AX1005" s="13" t="s">
        <v>77</v>
      </c>
      <c r="AY1005" s="248" t="s">
        <v>156</v>
      </c>
    </row>
    <row r="1006" s="13" customFormat="1">
      <c r="A1006" s="13"/>
      <c r="B1006" s="238"/>
      <c r="C1006" s="239"/>
      <c r="D1006" s="233" t="s">
        <v>170</v>
      </c>
      <c r="E1006" s="240" t="s">
        <v>1</v>
      </c>
      <c r="F1006" s="241" t="s">
        <v>402</v>
      </c>
      <c r="G1006" s="239"/>
      <c r="H1006" s="242">
        <v>12.5</v>
      </c>
      <c r="I1006" s="243"/>
      <c r="J1006" s="239"/>
      <c r="K1006" s="239"/>
      <c r="L1006" s="244"/>
      <c r="M1006" s="245"/>
      <c r="N1006" s="246"/>
      <c r="O1006" s="246"/>
      <c r="P1006" s="246"/>
      <c r="Q1006" s="246"/>
      <c r="R1006" s="246"/>
      <c r="S1006" s="246"/>
      <c r="T1006" s="247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48" t="s">
        <v>170</v>
      </c>
      <c r="AU1006" s="248" t="s">
        <v>157</v>
      </c>
      <c r="AV1006" s="13" t="s">
        <v>87</v>
      </c>
      <c r="AW1006" s="13" t="s">
        <v>35</v>
      </c>
      <c r="AX1006" s="13" t="s">
        <v>77</v>
      </c>
      <c r="AY1006" s="248" t="s">
        <v>156</v>
      </c>
    </row>
    <row r="1007" s="13" customFormat="1">
      <c r="A1007" s="13"/>
      <c r="B1007" s="238"/>
      <c r="C1007" s="239"/>
      <c r="D1007" s="233" t="s">
        <v>170</v>
      </c>
      <c r="E1007" s="240" t="s">
        <v>1</v>
      </c>
      <c r="F1007" s="241" t="s">
        <v>403</v>
      </c>
      <c r="G1007" s="239"/>
      <c r="H1007" s="242">
        <v>4.7599999999999998</v>
      </c>
      <c r="I1007" s="243"/>
      <c r="J1007" s="239"/>
      <c r="K1007" s="239"/>
      <c r="L1007" s="244"/>
      <c r="M1007" s="245"/>
      <c r="N1007" s="246"/>
      <c r="O1007" s="246"/>
      <c r="P1007" s="246"/>
      <c r="Q1007" s="246"/>
      <c r="R1007" s="246"/>
      <c r="S1007" s="246"/>
      <c r="T1007" s="247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48" t="s">
        <v>170</v>
      </c>
      <c r="AU1007" s="248" t="s">
        <v>157</v>
      </c>
      <c r="AV1007" s="13" t="s">
        <v>87</v>
      </c>
      <c r="AW1007" s="13" t="s">
        <v>35</v>
      </c>
      <c r="AX1007" s="13" t="s">
        <v>77</v>
      </c>
      <c r="AY1007" s="248" t="s">
        <v>156</v>
      </c>
    </row>
    <row r="1008" s="13" customFormat="1">
      <c r="A1008" s="13"/>
      <c r="B1008" s="238"/>
      <c r="C1008" s="239"/>
      <c r="D1008" s="233" t="s">
        <v>170</v>
      </c>
      <c r="E1008" s="240" t="s">
        <v>1</v>
      </c>
      <c r="F1008" s="241" t="s">
        <v>404</v>
      </c>
      <c r="G1008" s="239"/>
      <c r="H1008" s="242">
        <v>4.6399999999999997</v>
      </c>
      <c r="I1008" s="243"/>
      <c r="J1008" s="239"/>
      <c r="K1008" s="239"/>
      <c r="L1008" s="244"/>
      <c r="M1008" s="245"/>
      <c r="N1008" s="246"/>
      <c r="O1008" s="246"/>
      <c r="P1008" s="246"/>
      <c r="Q1008" s="246"/>
      <c r="R1008" s="246"/>
      <c r="S1008" s="246"/>
      <c r="T1008" s="247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48" t="s">
        <v>170</v>
      </c>
      <c r="AU1008" s="248" t="s">
        <v>157</v>
      </c>
      <c r="AV1008" s="13" t="s">
        <v>87</v>
      </c>
      <c r="AW1008" s="13" t="s">
        <v>35</v>
      </c>
      <c r="AX1008" s="13" t="s">
        <v>77</v>
      </c>
      <c r="AY1008" s="248" t="s">
        <v>156</v>
      </c>
    </row>
    <row r="1009" s="13" customFormat="1">
      <c r="A1009" s="13"/>
      <c r="B1009" s="238"/>
      <c r="C1009" s="239"/>
      <c r="D1009" s="233" t="s">
        <v>170</v>
      </c>
      <c r="E1009" s="240" t="s">
        <v>1</v>
      </c>
      <c r="F1009" s="241" t="s">
        <v>405</v>
      </c>
      <c r="G1009" s="239"/>
      <c r="H1009" s="242">
        <v>10.390000000000001</v>
      </c>
      <c r="I1009" s="243"/>
      <c r="J1009" s="239"/>
      <c r="K1009" s="239"/>
      <c r="L1009" s="244"/>
      <c r="M1009" s="245"/>
      <c r="N1009" s="246"/>
      <c r="O1009" s="246"/>
      <c r="P1009" s="246"/>
      <c r="Q1009" s="246"/>
      <c r="R1009" s="246"/>
      <c r="S1009" s="246"/>
      <c r="T1009" s="247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48" t="s">
        <v>170</v>
      </c>
      <c r="AU1009" s="248" t="s">
        <v>157</v>
      </c>
      <c r="AV1009" s="13" t="s">
        <v>87</v>
      </c>
      <c r="AW1009" s="13" t="s">
        <v>35</v>
      </c>
      <c r="AX1009" s="13" t="s">
        <v>77</v>
      </c>
      <c r="AY1009" s="248" t="s">
        <v>156</v>
      </c>
    </row>
    <row r="1010" s="14" customFormat="1">
      <c r="A1010" s="14"/>
      <c r="B1010" s="249"/>
      <c r="C1010" s="250"/>
      <c r="D1010" s="233" t="s">
        <v>170</v>
      </c>
      <c r="E1010" s="251" t="s">
        <v>1</v>
      </c>
      <c r="F1010" s="252" t="s">
        <v>174</v>
      </c>
      <c r="G1010" s="250"/>
      <c r="H1010" s="253">
        <v>38.25</v>
      </c>
      <c r="I1010" s="254"/>
      <c r="J1010" s="250"/>
      <c r="K1010" s="250"/>
      <c r="L1010" s="255"/>
      <c r="M1010" s="256"/>
      <c r="N1010" s="257"/>
      <c r="O1010" s="257"/>
      <c r="P1010" s="257"/>
      <c r="Q1010" s="257"/>
      <c r="R1010" s="257"/>
      <c r="S1010" s="257"/>
      <c r="T1010" s="258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59" t="s">
        <v>170</v>
      </c>
      <c r="AU1010" s="259" t="s">
        <v>157</v>
      </c>
      <c r="AV1010" s="14" t="s">
        <v>166</v>
      </c>
      <c r="AW1010" s="14" t="s">
        <v>35</v>
      </c>
      <c r="AX1010" s="14" t="s">
        <v>77</v>
      </c>
      <c r="AY1010" s="259" t="s">
        <v>156</v>
      </c>
    </row>
    <row r="1011" s="13" customFormat="1">
      <c r="A1011" s="13"/>
      <c r="B1011" s="238"/>
      <c r="C1011" s="239"/>
      <c r="D1011" s="233" t="s">
        <v>170</v>
      </c>
      <c r="E1011" s="240" t="s">
        <v>1</v>
      </c>
      <c r="F1011" s="241" t="s">
        <v>406</v>
      </c>
      <c r="G1011" s="239"/>
      <c r="H1011" s="242">
        <v>6</v>
      </c>
      <c r="I1011" s="243"/>
      <c r="J1011" s="239"/>
      <c r="K1011" s="239"/>
      <c r="L1011" s="244"/>
      <c r="M1011" s="245"/>
      <c r="N1011" s="246"/>
      <c r="O1011" s="246"/>
      <c r="P1011" s="246"/>
      <c r="Q1011" s="246"/>
      <c r="R1011" s="246"/>
      <c r="S1011" s="246"/>
      <c r="T1011" s="247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48" t="s">
        <v>170</v>
      </c>
      <c r="AU1011" s="248" t="s">
        <v>157</v>
      </c>
      <c r="AV1011" s="13" t="s">
        <v>87</v>
      </c>
      <c r="AW1011" s="13" t="s">
        <v>35</v>
      </c>
      <c r="AX1011" s="13" t="s">
        <v>77</v>
      </c>
      <c r="AY1011" s="248" t="s">
        <v>156</v>
      </c>
    </row>
    <row r="1012" s="13" customFormat="1">
      <c r="A1012" s="13"/>
      <c r="B1012" s="238"/>
      <c r="C1012" s="239"/>
      <c r="D1012" s="233" t="s">
        <v>170</v>
      </c>
      <c r="E1012" s="240" t="s">
        <v>1</v>
      </c>
      <c r="F1012" s="241" t="s">
        <v>407</v>
      </c>
      <c r="G1012" s="239"/>
      <c r="H1012" s="242">
        <v>114.75</v>
      </c>
      <c r="I1012" s="243"/>
      <c r="J1012" s="239"/>
      <c r="K1012" s="239"/>
      <c r="L1012" s="244"/>
      <c r="M1012" s="245"/>
      <c r="N1012" s="246"/>
      <c r="O1012" s="246"/>
      <c r="P1012" s="246"/>
      <c r="Q1012" s="246"/>
      <c r="R1012" s="246"/>
      <c r="S1012" s="246"/>
      <c r="T1012" s="247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48" t="s">
        <v>170</v>
      </c>
      <c r="AU1012" s="248" t="s">
        <v>157</v>
      </c>
      <c r="AV1012" s="13" t="s">
        <v>87</v>
      </c>
      <c r="AW1012" s="13" t="s">
        <v>35</v>
      </c>
      <c r="AX1012" s="13" t="s">
        <v>77</v>
      </c>
      <c r="AY1012" s="248" t="s">
        <v>156</v>
      </c>
    </row>
    <row r="1013" s="14" customFormat="1">
      <c r="A1013" s="14"/>
      <c r="B1013" s="249"/>
      <c r="C1013" s="250"/>
      <c r="D1013" s="233" t="s">
        <v>170</v>
      </c>
      <c r="E1013" s="251" t="s">
        <v>1</v>
      </c>
      <c r="F1013" s="252" t="s">
        <v>174</v>
      </c>
      <c r="G1013" s="250"/>
      <c r="H1013" s="253">
        <v>120.75</v>
      </c>
      <c r="I1013" s="254"/>
      <c r="J1013" s="250"/>
      <c r="K1013" s="250"/>
      <c r="L1013" s="255"/>
      <c r="M1013" s="256"/>
      <c r="N1013" s="257"/>
      <c r="O1013" s="257"/>
      <c r="P1013" s="257"/>
      <c r="Q1013" s="257"/>
      <c r="R1013" s="257"/>
      <c r="S1013" s="257"/>
      <c r="T1013" s="258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59" t="s">
        <v>170</v>
      </c>
      <c r="AU1013" s="259" t="s">
        <v>157</v>
      </c>
      <c r="AV1013" s="14" t="s">
        <v>166</v>
      </c>
      <c r="AW1013" s="14" t="s">
        <v>35</v>
      </c>
      <c r="AX1013" s="14" t="s">
        <v>85</v>
      </c>
      <c r="AY1013" s="259" t="s">
        <v>156</v>
      </c>
    </row>
    <row r="1014" s="2" customFormat="1" ht="21.75" customHeight="1">
      <c r="A1014" s="40"/>
      <c r="B1014" s="41"/>
      <c r="C1014" s="220" t="s">
        <v>1078</v>
      </c>
      <c r="D1014" s="220" t="s">
        <v>161</v>
      </c>
      <c r="E1014" s="221" t="s">
        <v>1079</v>
      </c>
      <c r="F1014" s="222" t="s">
        <v>1080</v>
      </c>
      <c r="G1014" s="223" t="s">
        <v>177</v>
      </c>
      <c r="H1014" s="224">
        <v>120.75</v>
      </c>
      <c r="I1014" s="225"/>
      <c r="J1014" s="226">
        <f>ROUND(I1014*H1014,2)</f>
        <v>0</v>
      </c>
      <c r="K1014" s="222" t="s">
        <v>165</v>
      </c>
      <c r="L1014" s="46"/>
      <c r="M1014" s="227" t="s">
        <v>1</v>
      </c>
      <c r="N1014" s="228" t="s">
        <v>42</v>
      </c>
      <c r="O1014" s="93"/>
      <c r="P1014" s="229">
        <f>O1014*H1014</f>
        <v>0</v>
      </c>
      <c r="Q1014" s="229">
        <v>0.0044999999999999997</v>
      </c>
      <c r="R1014" s="229">
        <f>Q1014*H1014</f>
        <v>0.54337499999999994</v>
      </c>
      <c r="S1014" s="229">
        <v>0</v>
      </c>
      <c r="T1014" s="230">
        <f>S1014*H1014</f>
        <v>0</v>
      </c>
      <c r="U1014" s="40"/>
      <c r="V1014" s="40"/>
      <c r="W1014" s="40"/>
      <c r="X1014" s="40"/>
      <c r="Y1014" s="40"/>
      <c r="Z1014" s="40"/>
      <c r="AA1014" s="40"/>
      <c r="AB1014" s="40"/>
      <c r="AC1014" s="40"/>
      <c r="AD1014" s="40"/>
      <c r="AE1014" s="40"/>
      <c r="AR1014" s="231" t="s">
        <v>273</v>
      </c>
      <c r="AT1014" s="231" t="s">
        <v>161</v>
      </c>
      <c r="AU1014" s="231" t="s">
        <v>157</v>
      </c>
      <c r="AY1014" s="19" t="s">
        <v>156</v>
      </c>
      <c r="BE1014" s="232">
        <f>IF(N1014="základní",J1014,0)</f>
        <v>0</v>
      </c>
      <c r="BF1014" s="232">
        <f>IF(N1014="snížená",J1014,0)</f>
        <v>0</v>
      </c>
      <c r="BG1014" s="232">
        <f>IF(N1014="zákl. přenesená",J1014,0)</f>
        <v>0</v>
      </c>
      <c r="BH1014" s="232">
        <f>IF(N1014="sníž. přenesená",J1014,0)</f>
        <v>0</v>
      </c>
      <c r="BI1014" s="232">
        <f>IF(N1014="nulová",J1014,0)</f>
        <v>0</v>
      </c>
      <c r="BJ1014" s="19" t="s">
        <v>85</v>
      </c>
      <c r="BK1014" s="232">
        <f>ROUND(I1014*H1014,2)</f>
        <v>0</v>
      </c>
      <c r="BL1014" s="19" t="s">
        <v>273</v>
      </c>
      <c r="BM1014" s="231" t="s">
        <v>1081</v>
      </c>
    </row>
    <row r="1015" s="2" customFormat="1">
      <c r="A1015" s="40"/>
      <c r="B1015" s="41"/>
      <c r="C1015" s="42"/>
      <c r="D1015" s="233" t="s">
        <v>168</v>
      </c>
      <c r="E1015" s="42"/>
      <c r="F1015" s="234" t="s">
        <v>1082</v>
      </c>
      <c r="G1015" s="42"/>
      <c r="H1015" s="42"/>
      <c r="I1015" s="235"/>
      <c r="J1015" s="42"/>
      <c r="K1015" s="42"/>
      <c r="L1015" s="46"/>
      <c r="M1015" s="236"/>
      <c r="N1015" s="237"/>
      <c r="O1015" s="93"/>
      <c r="P1015" s="93"/>
      <c r="Q1015" s="93"/>
      <c r="R1015" s="93"/>
      <c r="S1015" s="93"/>
      <c r="T1015" s="94"/>
      <c r="U1015" s="40"/>
      <c r="V1015" s="40"/>
      <c r="W1015" s="40"/>
      <c r="X1015" s="40"/>
      <c r="Y1015" s="40"/>
      <c r="Z1015" s="40"/>
      <c r="AA1015" s="40"/>
      <c r="AB1015" s="40"/>
      <c r="AC1015" s="40"/>
      <c r="AD1015" s="40"/>
      <c r="AE1015" s="40"/>
      <c r="AT1015" s="19" t="s">
        <v>168</v>
      </c>
      <c r="AU1015" s="19" t="s">
        <v>157</v>
      </c>
    </row>
    <row r="1016" s="15" customFormat="1">
      <c r="A1016" s="15"/>
      <c r="B1016" s="260"/>
      <c r="C1016" s="261"/>
      <c r="D1016" s="233" t="s">
        <v>170</v>
      </c>
      <c r="E1016" s="262" t="s">
        <v>1</v>
      </c>
      <c r="F1016" s="263" t="s">
        <v>343</v>
      </c>
      <c r="G1016" s="261"/>
      <c r="H1016" s="262" t="s">
        <v>1</v>
      </c>
      <c r="I1016" s="264"/>
      <c r="J1016" s="261"/>
      <c r="K1016" s="261"/>
      <c r="L1016" s="265"/>
      <c r="M1016" s="266"/>
      <c r="N1016" s="267"/>
      <c r="O1016" s="267"/>
      <c r="P1016" s="267"/>
      <c r="Q1016" s="267"/>
      <c r="R1016" s="267"/>
      <c r="S1016" s="267"/>
      <c r="T1016" s="268"/>
      <c r="U1016" s="15"/>
      <c r="V1016" s="15"/>
      <c r="W1016" s="15"/>
      <c r="X1016" s="15"/>
      <c r="Y1016" s="15"/>
      <c r="Z1016" s="15"/>
      <c r="AA1016" s="15"/>
      <c r="AB1016" s="15"/>
      <c r="AC1016" s="15"/>
      <c r="AD1016" s="15"/>
      <c r="AE1016" s="15"/>
      <c r="AT1016" s="269" t="s">
        <v>170</v>
      </c>
      <c r="AU1016" s="269" t="s">
        <v>157</v>
      </c>
      <c r="AV1016" s="15" t="s">
        <v>85</v>
      </c>
      <c r="AW1016" s="15" t="s">
        <v>35</v>
      </c>
      <c r="AX1016" s="15" t="s">
        <v>77</v>
      </c>
      <c r="AY1016" s="269" t="s">
        <v>156</v>
      </c>
    </row>
    <row r="1017" s="13" customFormat="1">
      <c r="A1017" s="13"/>
      <c r="B1017" s="238"/>
      <c r="C1017" s="239"/>
      <c r="D1017" s="233" t="s">
        <v>170</v>
      </c>
      <c r="E1017" s="240" t="s">
        <v>1</v>
      </c>
      <c r="F1017" s="241" t="s">
        <v>401</v>
      </c>
      <c r="G1017" s="239"/>
      <c r="H1017" s="242">
        <v>5.96</v>
      </c>
      <c r="I1017" s="243"/>
      <c r="J1017" s="239"/>
      <c r="K1017" s="239"/>
      <c r="L1017" s="244"/>
      <c r="M1017" s="245"/>
      <c r="N1017" s="246"/>
      <c r="O1017" s="246"/>
      <c r="P1017" s="246"/>
      <c r="Q1017" s="246"/>
      <c r="R1017" s="246"/>
      <c r="S1017" s="246"/>
      <c r="T1017" s="247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48" t="s">
        <v>170</v>
      </c>
      <c r="AU1017" s="248" t="s">
        <v>157</v>
      </c>
      <c r="AV1017" s="13" t="s">
        <v>87</v>
      </c>
      <c r="AW1017" s="13" t="s">
        <v>35</v>
      </c>
      <c r="AX1017" s="13" t="s">
        <v>77</v>
      </c>
      <c r="AY1017" s="248" t="s">
        <v>156</v>
      </c>
    </row>
    <row r="1018" s="13" customFormat="1">
      <c r="A1018" s="13"/>
      <c r="B1018" s="238"/>
      <c r="C1018" s="239"/>
      <c r="D1018" s="233" t="s">
        <v>170</v>
      </c>
      <c r="E1018" s="240" t="s">
        <v>1</v>
      </c>
      <c r="F1018" s="241" t="s">
        <v>402</v>
      </c>
      <c r="G1018" s="239"/>
      <c r="H1018" s="242">
        <v>12.5</v>
      </c>
      <c r="I1018" s="243"/>
      <c r="J1018" s="239"/>
      <c r="K1018" s="239"/>
      <c r="L1018" s="244"/>
      <c r="M1018" s="245"/>
      <c r="N1018" s="246"/>
      <c r="O1018" s="246"/>
      <c r="P1018" s="246"/>
      <c r="Q1018" s="246"/>
      <c r="R1018" s="246"/>
      <c r="S1018" s="246"/>
      <c r="T1018" s="247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48" t="s">
        <v>170</v>
      </c>
      <c r="AU1018" s="248" t="s">
        <v>157</v>
      </c>
      <c r="AV1018" s="13" t="s">
        <v>87</v>
      </c>
      <c r="AW1018" s="13" t="s">
        <v>35</v>
      </c>
      <c r="AX1018" s="13" t="s">
        <v>77</v>
      </c>
      <c r="AY1018" s="248" t="s">
        <v>156</v>
      </c>
    </row>
    <row r="1019" s="13" customFormat="1">
      <c r="A1019" s="13"/>
      <c r="B1019" s="238"/>
      <c r="C1019" s="239"/>
      <c r="D1019" s="233" t="s">
        <v>170</v>
      </c>
      <c r="E1019" s="240" t="s">
        <v>1</v>
      </c>
      <c r="F1019" s="241" t="s">
        <v>403</v>
      </c>
      <c r="G1019" s="239"/>
      <c r="H1019" s="242">
        <v>4.7599999999999998</v>
      </c>
      <c r="I1019" s="243"/>
      <c r="J1019" s="239"/>
      <c r="K1019" s="239"/>
      <c r="L1019" s="244"/>
      <c r="M1019" s="245"/>
      <c r="N1019" s="246"/>
      <c r="O1019" s="246"/>
      <c r="P1019" s="246"/>
      <c r="Q1019" s="246"/>
      <c r="R1019" s="246"/>
      <c r="S1019" s="246"/>
      <c r="T1019" s="247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48" t="s">
        <v>170</v>
      </c>
      <c r="AU1019" s="248" t="s">
        <v>157</v>
      </c>
      <c r="AV1019" s="13" t="s">
        <v>87</v>
      </c>
      <c r="AW1019" s="13" t="s">
        <v>35</v>
      </c>
      <c r="AX1019" s="13" t="s">
        <v>77</v>
      </c>
      <c r="AY1019" s="248" t="s">
        <v>156</v>
      </c>
    </row>
    <row r="1020" s="13" customFormat="1">
      <c r="A1020" s="13"/>
      <c r="B1020" s="238"/>
      <c r="C1020" s="239"/>
      <c r="D1020" s="233" t="s">
        <v>170</v>
      </c>
      <c r="E1020" s="240" t="s">
        <v>1</v>
      </c>
      <c r="F1020" s="241" t="s">
        <v>404</v>
      </c>
      <c r="G1020" s="239"/>
      <c r="H1020" s="242">
        <v>4.6399999999999997</v>
      </c>
      <c r="I1020" s="243"/>
      <c r="J1020" s="239"/>
      <c r="K1020" s="239"/>
      <c r="L1020" s="244"/>
      <c r="M1020" s="245"/>
      <c r="N1020" s="246"/>
      <c r="O1020" s="246"/>
      <c r="P1020" s="246"/>
      <c r="Q1020" s="246"/>
      <c r="R1020" s="246"/>
      <c r="S1020" s="246"/>
      <c r="T1020" s="247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48" t="s">
        <v>170</v>
      </c>
      <c r="AU1020" s="248" t="s">
        <v>157</v>
      </c>
      <c r="AV1020" s="13" t="s">
        <v>87</v>
      </c>
      <c r="AW1020" s="13" t="s">
        <v>35</v>
      </c>
      <c r="AX1020" s="13" t="s">
        <v>77</v>
      </c>
      <c r="AY1020" s="248" t="s">
        <v>156</v>
      </c>
    </row>
    <row r="1021" s="13" customFormat="1">
      <c r="A1021" s="13"/>
      <c r="B1021" s="238"/>
      <c r="C1021" s="239"/>
      <c r="D1021" s="233" t="s">
        <v>170</v>
      </c>
      <c r="E1021" s="240" t="s">
        <v>1</v>
      </c>
      <c r="F1021" s="241" t="s">
        <v>405</v>
      </c>
      <c r="G1021" s="239"/>
      <c r="H1021" s="242">
        <v>10.390000000000001</v>
      </c>
      <c r="I1021" s="243"/>
      <c r="J1021" s="239"/>
      <c r="K1021" s="239"/>
      <c r="L1021" s="244"/>
      <c r="M1021" s="245"/>
      <c r="N1021" s="246"/>
      <c r="O1021" s="246"/>
      <c r="P1021" s="246"/>
      <c r="Q1021" s="246"/>
      <c r="R1021" s="246"/>
      <c r="S1021" s="246"/>
      <c r="T1021" s="247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48" t="s">
        <v>170</v>
      </c>
      <c r="AU1021" s="248" t="s">
        <v>157</v>
      </c>
      <c r="AV1021" s="13" t="s">
        <v>87</v>
      </c>
      <c r="AW1021" s="13" t="s">
        <v>35</v>
      </c>
      <c r="AX1021" s="13" t="s">
        <v>77</v>
      </c>
      <c r="AY1021" s="248" t="s">
        <v>156</v>
      </c>
    </row>
    <row r="1022" s="14" customFormat="1">
      <c r="A1022" s="14"/>
      <c r="B1022" s="249"/>
      <c r="C1022" s="250"/>
      <c r="D1022" s="233" t="s">
        <v>170</v>
      </c>
      <c r="E1022" s="251" t="s">
        <v>1</v>
      </c>
      <c r="F1022" s="252" t="s">
        <v>174</v>
      </c>
      <c r="G1022" s="250"/>
      <c r="H1022" s="253">
        <v>38.25</v>
      </c>
      <c r="I1022" s="254"/>
      <c r="J1022" s="250"/>
      <c r="K1022" s="250"/>
      <c r="L1022" s="255"/>
      <c r="M1022" s="256"/>
      <c r="N1022" s="257"/>
      <c r="O1022" s="257"/>
      <c r="P1022" s="257"/>
      <c r="Q1022" s="257"/>
      <c r="R1022" s="257"/>
      <c r="S1022" s="257"/>
      <c r="T1022" s="258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59" t="s">
        <v>170</v>
      </c>
      <c r="AU1022" s="259" t="s">
        <v>157</v>
      </c>
      <c r="AV1022" s="14" t="s">
        <v>166</v>
      </c>
      <c r="AW1022" s="14" t="s">
        <v>35</v>
      </c>
      <c r="AX1022" s="14" t="s">
        <v>77</v>
      </c>
      <c r="AY1022" s="259" t="s">
        <v>156</v>
      </c>
    </row>
    <row r="1023" s="13" customFormat="1">
      <c r="A1023" s="13"/>
      <c r="B1023" s="238"/>
      <c r="C1023" s="239"/>
      <c r="D1023" s="233" t="s">
        <v>170</v>
      </c>
      <c r="E1023" s="240" t="s">
        <v>1</v>
      </c>
      <c r="F1023" s="241" t="s">
        <v>406</v>
      </c>
      <c r="G1023" s="239"/>
      <c r="H1023" s="242">
        <v>6</v>
      </c>
      <c r="I1023" s="243"/>
      <c r="J1023" s="239"/>
      <c r="K1023" s="239"/>
      <c r="L1023" s="244"/>
      <c r="M1023" s="245"/>
      <c r="N1023" s="246"/>
      <c r="O1023" s="246"/>
      <c r="P1023" s="246"/>
      <c r="Q1023" s="246"/>
      <c r="R1023" s="246"/>
      <c r="S1023" s="246"/>
      <c r="T1023" s="247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48" t="s">
        <v>170</v>
      </c>
      <c r="AU1023" s="248" t="s">
        <v>157</v>
      </c>
      <c r="AV1023" s="13" t="s">
        <v>87</v>
      </c>
      <c r="AW1023" s="13" t="s">
        <v>35</v>
      </c>
      <c r="AX1023" s="13" t="s">
        <v>77</v>
      </c>
      <c r="AY1023" s="248" t="s">
        <v>156</v>
      </c>
    </row>
    <row r="1024" s="13" customFormat="1">
      <c r="A1024" s="13"/>
      <c r="B1024" s="238"/>
      <c r="C1024" s="239"/>
      <c r="D1024" s="233" t="s">
        <v>170</v>
      </c>
      <c r="E1024" s="240" t="s">
        <v>1</v>
      </c>
      <c r="F1024" s="241" t="s">
        <v>407</v>
      </c>
      <c r="G1024" s="239"/>
      <c r="H1024" s="242">
        <v>114.75</v>
      </c>
      <c r="I1024" s="243"/>
      <c r="J1024" s="239"/>
      <c r="K1024" s="239"/>
      <c r="L1024" s="244"/>
      <c r="M1024" s="245"/>
      <c r="N1024" s="246"/>
      <c r="O1024" s="246"/>
      <c r="P1024" s="246"/>
      <c r="Q1024" s="246"/>
      <c r="R1024" s="246"/>
      <c r="S1024" s="246"/>
      <c r="T1024" s="247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48" t="s">
        <v>170</v>
      </c>
      <c r="AU1024" s="248" t="s">
        <v>157</v>
      </c>
      <c r="AV1024" s="13" t="s">
        <v>87</v>
      </c>
      <c r="AW1024" s="13" t="s">
        <v>35</v>
      </c>
      <c r="AX1024" s="13" t="s">
        <v>77</v>
      </c>
      <c r="AY1024" s="248" t="s">
        <v>156</v>
      </c>
    </row>
    <row r="1025" s="14" customFormat="1">
      <c r="A1025" s="14"/>
      <c r="B1025" s="249"/>
      <c r="C1025" s="250"/>
      <c r="D1025" s="233" t="s">
        <v>170</v>
      </c>
      <c r="E1025" s="251" t="s">
        <v>1</v>
      </c>
      <c r="F1025" s="252" t="s">
        <v>174</v>
      </c>
      <c r="G1025" s="250"/>
      <c r="H1025" s="253">
        <v>120.75</v>
      </c>
      <c r="I1025" s="254"/>
      <c r="J1025" s="250"/>
      <c r="K1025" s="250"/>
      <c r="L1025" s="255"/>
      <c r="M1025" s="256"/>
      <c r="N1025" s="257"/>
      <c r="O1025" s="257"/>
      <c r="P1025" s="257"/>
      <c r="Q1025" s="257"/>
      <c r="R1025" s="257"/>
      <c r="S1025" s="257"/>
      <c r="T1025" s="258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9" t="s">
        <v>170</v>
      </c>
      <c r="AU1025" s="259" t="s">
        <v>157</v>
      </c>
      <c r="AV1025" s="14" t="s">
        <v>166</v>
      </c>
      <c r="AW1025" s="14" t="s">
        <v>35</v>
      </c>
      <c r="AX1025" s="14" t="s">
        <v>85</v>
      </c>
      <c r="AY1025" s="259" t="s">
        <v>156</v>
      </c>
    </row>
    <row r="1026" s="2" customFormat="1" ht="24.15" customHeight="1">
      <c r="A1026" s="40"/>
      <c r="B1026" s="41"/>
      <c r="C1026" s="220" t="s">
        <v>1083</v>
      </c>
      <c r="D1026" s="220" t="s">
        <v>161</v>
      </c>
      <c r="E1026" s="221" t="s">
        <v>1084</v>
      </c>
      <c r="F1026" s="222" t="s">
        <v>1085</v>
      </c>
      <c r="G1026" s="223" t="s">
        <v>185</v>
      </c>
      <c r="H1026" s="224">
        <v>13.800000000000001</v>
      </c>
      <c r="I1026" s="225"/>
      <c r="J1026" s="226">
        <f>ROUND(I1026*H1026,2)</f>
        <v>0</v>
      </c>
      <c r="K1026" s="222" t="s">
        <v>165</v>
      </c>
      <c r="L1026" s="46"/>
      <c r="M1026" s="227" t="s">
        <v>1</v>
      </c>
      <c r="N1026" s="228" t="s">
        <v>42</v>
      </c>
      <c r="O1026" s="93"/>
      <c r="P1026" s="229">
        <f>O1026*H1026</f>
        <v>0</v>
      </c>
      <c r="Q1026" s="229">
        <v>0.00058</v>
      </c>
      <c r="R1026" s="229">
        <f>Q1026*H1026</f>
        <v>0.0080040000000000007</v>
      </c>
      <c r="S1026" s="229">
        <v>0</v>
      </c>
      <c r="T1026" s="230">
        <f>S1026*H1026</f>
        <v>0</v>
      </c>
      <c r="U1026" s="40"/>
      <c r="V1026" s="40"/>
      <c r="W1026" s="40"/>
      <c r="X1026" s="40"/>
      <c r="Y1026" s="40"/>
      <c r="Z1026" s="40"/>
      <c r="AA1026" s="40"/>
      <c r="AB1026" s="40"/>
      <c r="AC1026" s="40"/>
      <c r="AD1026" s="40"/>
      <c r="AE1026" s="40"/>
      <c r="AR1026" s="231" t="s">
        <v>273</v>
      </c>
      <c r="AT1026" s="231" t="s">
        <v>161</v>
      </c>
      <c r="AU1026" s="231" t="s">
        <v>157</v>
      </c>
      <c r="AY1026" s="19" t="s">
        <v>156</v>
      </c>
      <c r="BE1026" s="232">
        <f>IF(N1026="základní",J1026,0)</f>
        <v>0</v>
      </c>
      <c r="BF1026" s="232">
        <f>IF(N1026="snížená",J1026,0)</f>
        <v>0</v>
      </c>
      <c r="BG1026" s="232">
        <f>IF(N1026="zákl. přenesená",J1026,0)</f>
        <v>0</v>
      </c>
      <c r="BH1026" s="232">
        <f>IF(N1026="sníž. přenesená",J1026,0)</f>
        <v>0</v>
      </c>
      <c r="BI1026" s="232">
        <f>IF(N1026="nulová",J1026,0)</f>
        <v>0</v>
      </c>
      <c r="BJ1026" s="19" t="s">
        <v>85</v>
      </c>
      <c r="BK1026" s="232">
        <f>ROUND(I1026*H1026,2)</f>
        <v>0</v>
      </c>
      <c r="BL1026" s="19" t="s">
        <v>273</v>
      </c>
      <c r="BM1026" s="231" t="s">
        <v>1086</v>
      </c>
    </row>
    <row r="1027" s="2" customFormat="1">
      <c r="A1027" s="40"/>
      <c r="B1027" s="41"/>
      <c r="C1027" s="42"/>
      <c r="D1027" s="233" t="s">
        <v>168</v>
      </c>
      <c r="E1027" s="42"/>
      <c r="F1027" s="234" t="s">
        <v>1087</v>
      </c>
      <c r="G1027" s="42"/>
      <c r="H1027" s="42"/>
      <c r="I1027" s="235"/>
      <c r="J1027" s="42"/>
      <c r="K1027" s="42"/>
      <c r="L1027" s="46"/>
      <c r="M1027" s="236"/>
      <c r="N1027" s="237"/>
      <c r="O1027" s="93"/>
      <c r="P1027" s="93"/>
      <c r="Q1027" s="93"/>
      <c r="R1027" s="93"/>
      <c r="S1027" s="93"/>
      <c r="T1027" s="94"/>
      <c r="U1027" s="40"/>
      <c r="V1027" s="40"/>
      <c r="W1027" s="40"/>
      <c r="X1027" s="40"/>
      <c r="Y1027" s="40"/>
      <c r="Z1027" s="40"/>
      <c r="AA1027" s="40"/>
      <c r="AB1027" s="40"/>
      <c r="AC1027" s="40"/>
      <c r="AD1027" s="40"/>
      <c r="AE1027" s="40"/>
      <c r="AT1027" s="19" t="s">
        <v>168</v>
      </c>
      <c r="AU1027" s="19" t="s">
        <v>157</v>
      </c>
    </row>
    <row r="1028" s="15" customFormat="1">
      <c r="A1028" s="15"/>
      <c r="B1028" s="260"/>
      <c r="C1028" s="261"/>
      <c r="D1028" s="233" t="s">
        <v>170</v>
      </c>
      <c r="E1028" s="262" t="s">
        <v>1</v>
      </c>
      <c r="F1028" s="263" t="s">
        <v>1088</v>
      </c>
      <c r="G1028" s="261"/>
      <c r="H1028" s="262" t="s">
        <v>1</v>
      </c>
      <c r="I1028" s="264"/>
      <c r="J1028" s="261"/>
      <c r="K1028" s="261"/>
      <c r="L1028" s="265"/>
      <c r="M1028" s="266"/>
      <c r="N1028" s="267"/>
      <c r="O1028" s="267"/>
      <c r="P1028" s="267"/>
      <c r="Q1028" s="267"/>
      <c r="R1028" s="267"/>
      <c r="S1028" s="267"/>
      <c r="T1028" s="268"/>
      <c r="U1028" s="15"/>
      <c r="V1028" s="15"/>
      <c r="W1028" s="15"/>
      <c r="X1028" s="15"/>
      <c r="Y1028" s="15"/>
      <c r="Z1028" s="15"/>
      <c r="AA1028" s="15"/>
      <c r="AB1028" s="15"/>
      <c r="AC1028" s="15"/>
      <c r="AD1028" s="15"/>
      <c r="AE1028" s="15"/>
      <c r="AT1028" s="269" t="s">
        <v>170</v>
      </c>
      <c r="AU1028" s="269" t="s">
        <v>157</v>
      </c>
      <c r="AV1028" s="15" t="s">
        <v>85</v>
      </c>
      <c r="AW1028" s="15" t="s">
        <v>35</v>
      </c>
      <c r="AX1028" s="15" t="s">
        <v>77</v>
      </c>
      <c r="AY1028" s="269" t="s">
        <v>156</v>
      </c>
    </row>
    <row r="1029" s="13" customFormat="1">
      <c r="A1029" s="13"/>
      <c r="B1029" s="238"/>
      <c r="C1029" s="239"/>
      <c r="D1029" s="233" t="s">
        <v>170</v>
      </c>
      <c r="E1029" s="240" t="s">
        <v>1</v>
      </c>
      <c r="F1029" s="241" t="s">
        <v>1089</v>
      </c>
      <c r="G1029" s="239"/>
      <c r="H1029" s="242">
        <v>4.5999999999999996</v>
      </c>
      <c r="I1029" s="243"/>
      <c r="J1029" s="239"/>
      <c r="K1029" s="239"/>
      <c r="L1029" s="244"/>
      <c r="M1029" s="245"/>
      <c r="N1029" s="246"/>
      <c r="O1029" s="246"/>
      <c r="P1029" s="246"/>
      <c r="Q1029" s="246"/>
      <c r="R1029" s="246"/>
      <c r="S1029" s="246"/>
      <c r="T1029" s="247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248" t="s">
        <v>170</v>
      </c>
      <c r="AU1029" s="248" t="s">
        <v>157</v>
      </c>
      <c r="AV1029" s="13" t="s">
        <v>87</v>
      </c>
      <c r="AW1029" s="13" t="s">
        <v>35</v>
      </c>
      <c r="AX1029" s="13" t="s">
        <v>77</v>
      </c>
      <c r="AY1029" s="248" t="s">
        <v>156</v>
      </c>
    </row>
    <row r="1030" s="13" customFormat="1">
      <c r="A1030" s="13"/>
      <c r="B1030" s="238"/>
      <c r="C1030" s="239"/>
      <c r="D1030" s="233" t="s">
        <v>170</v>
      </c>
      <c r="E1030" s="240" t="s">
        <v>1</v>
      </c>
      <c r="F1030" s="241" t="s">
        <v>1090</v>
      </c>
      <c r="G1030" s="239"/>
      <c r="H1030" s="242">
        <v>4.5999999999999996</v>
      </c>
      <c r="I1030" s="243"/>
      <c r="J1030" s="239"/>
      <c r="K1030" s="239"/>
      <c r="L1030" s="244"/>
      <c r="M1030" s="245"/>
      <c r="N1030" s="246"/>
      <c r="O1030" s="246"/>
      <c r="P1030" s="246"/>
      <c r="Q1030" s="246"/>
      <c r="R1030" s="246"/>
      <c r="S1030" s="246"/>
      <c r="T1030" s="247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48" t="s">
        <v>170</v>
      </c>
      <c r="AU1030" s="248" t="s">
        <v>157</v>
      </c>
      <c r="AV1030" s="13" t="s">
        <v>87</v>
      </c>
      <c r="AW1030" s="13" t="s">
        <v>35</v>
      </c>
      <c r="AX1030" s="13" t="s">
        <v>77</v>
      </c>
      <c r="AY1030" s="248" t="s">
        <v>156</v>
      </c>
    </row>
    <row r="1031" s="13" customFormat="1">
      <c r="A1031" s="13"/>
      <c r="B1031" s="238"/>
      <c r="C1031" s="239"/>
      <c r="D1031" s="233" t="s">
        <v>170</v>
      </c>
      <c r="E1031" s="240" t="s">
        <v>1</v>
      </c>
      <c r="F1031" s="241" t="s">
        <v>1091</v>
      </c>
      <c r="G1031" s="239"/>
      <c r="H1031" s="242">
        <v>4.5999999999999996</v>
      </c>
      <c r="I1031" s="243"/>
      <c r="J1031" s="239"/>
      <c r="K1031" s="239"/>
      <c r="L1031" s="244"/>
      <c r="M1031" s="245"/>
      <c r="N1031" s="246"/>
      <c r="O1031" s="246"/>
      <c r="P1031" s="246"/>
      <c r="Q1031" s="246"/>
      <c r="R1031" s="246"/>
      <c r="S1031" s="246"/>
      <c r="T1031" s="247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48" t="s">
        <v>170</v>
      </c>
      <c r="AU1031" s="248" t="s">
        <v>157</v>
      </c>
      <c r="AV1031" s="13" t="s">
        <v>87</v>
      </c>
      <c r="AW1031" s="13" t="s">
        <v>35</v>
      </c>
      <c r="AX1031" s="13" t="s">
        <v>77</v>
      </c>
      <c r="AY1031" s="248" t="s">
        <v>156</v>
      </c>
    </row>
    <row r="1032" s="14" customFormat="1">
      <c r="A1032" s="14"/>
      <c r="B1032" s="249"/>
      <c r="C1032" s="250"/>
      <c r="D1032" s="233" t="s">
        <v>170</v>
      </c>
      <c r="E1032" s="251" t="s">
        <v>1</v>
      </c>
      <c r="F1032" s="252" t="s">
        <v>174</v>
      </c>
      <c r="G1032" s="250"/>
      <c r="H1032" s="253">
        <v>13.800000000000001</v>
      </c>
      <c r="I1032" s="254"/>
      <c r="J1032" s="250"/>
      <c r="K1032" s="250"/>
      <c r="L1032" s="255"/>
      <c r="M1032" s="256"/>
      <c r="N1032" s="257"/>
      <c r="O1032" s="257"/>
      <c r="P1032" s="257"/>
      <c r="Q1032" s="257"/>
      <c r="R1032" s="257"/>
      <c r="S1032" s="257"/>
      <c r="T1032" s="258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59" t="s">
        <v>170</v>
      </c>
      <c r="AU1032" s="259" t="s">
        <v>157</v>
      </c>
      <c r="AV1032" s="14" t="s">
        <v>166</v>
      </c>
      <c r="AW1032" s="14" t="s">
        <v>35</v>
      </c>
      <c r="AX1032" s="14" t="s">
        <v>85</v>
      </c>
      <c r="AY1032" s="259" t="s">
        <v>156</v>
      </c>
    </row>
    <row r="1033" s="2" customFormat="1" ht="24.15" customHeight="1">
      <c r="A1033" s="40"/>
      <c r="B1033" s="41"/>
      <c r="C1033" s="270" t="s">
        <v>1092</v>
      </c>
      <c r="D1033" s="270" t="s">
        <v>274</v>
      </c>
      <c r="E1033" s="271" t="s">
        <v>1093</v>
      </c>
      <c r="F1033" s="272" t="s">
        <v>1094</v>
      </c>
      <c r="G1033" s="273" t="s">
        <v>177</v>
      </c>
      <c r="H1033" s="274">
        <v>1.452</v>
      </c>
      <c r="I1033" s="275"/>
      <c r="J1033" s="276">
        <f>ROUND(I1033*H1033,2)</f>
        <v>0</v>
      </c>
      <c r="K1033" s="272" t="s">
        <v>165</v>
      </c>
      <c r="L1033" s="277"/>
      <c r="M1033" s="278" t="s">
        <v>1</v>
      </c>
      <c r="N1033" s="279" t="s">
        <v>42</v>
      </c>
      <c r="O1033" s="93"/>
      <c r="P1033" s="229">
        <f>O1033*H1033</f>
        <v>0</v>
      </c>
      <c r="Q1033" s="229">
        <v>0.019199999999999998</v>
      </c>
      <c r="R1033" s="229">
        <f>Q1033*H1033</f>
        <v>0.027878399999999998</v>
      </c>
      <c r="S1033" s="229">
        <v>0</v>
      </c>
      <c r="T1033" s="230">
        <f>S1033*H1033</f>
        <v>0</v>
      </c>
      <c r="U1033" s="40"/>
      <c r="V1033" s="40"/>
      <c r="W1033" s="40"/>
      <c r="X1033" s="40"/>
      <c r="Y1033" s="40"/>
      <c r="Z1033" s="40"/>
      <c r="AA1033" s="40"/>
      <c r="AB1033" s="40"/>
      <c r="AC1033" s="40"/>
      <c r="AD1033" s="40"/>
      <c r="AE1033" s="40"/>
      <c r="AR1033" s="231" t="s">
        <v>379</v>
      </c>
      <c r="AT1033" s="231" t="s">
        <v>274</v>
      </c>
      <c r="AU1033" s="231" t="s">
        <v>157</v>
      </c>
      <c r="AY1033" s="19" t="s">
        <v>156</v>
      </c>
      <c r="BE1033" s="232">
        <f>IF(N1033="základní",J1033,0)</f>
        <v>0</v>
      </c>
      <c r="BF1033" s="232">
        <f>IF(N1033="snížená",J1033,0)</f>
        <v>0</v>
      </c>
      <c r="BG1033" s="232">
        <f>IF(N1033="zákl. přenesená",J1033,0)</f>
        <v>0</v>
      </c>
      <c r="BH1033" s="232">
        <f>IF(N1033="sníž. přenesená",J1033,0)</f>
        <v>0</v>
      </c>
      <c r="BI1033" s="232">
        <f>IF(N1033="nulová",J1033,0)</f>
        <v>0</v>
      </c>
      <c r="BJ1033" s="19" t="s">
        <v>85</v>
      </c>
      <c r="BK1033" s="232">
        <f>ROUND(I1033*H1033,2)</f>
        <v>0</v>
      </c>
      <c r="BL1033" s="19" t="s">
        <v>273</v>
      </c>
      <c r="BM1033" s="231" t="s">
        <v>1095</v>
      </c>
    </row>
    <row r="1034" s="2" customFormat="1">
      <c r="A1034" s="40"/>
      <c r="B1034" s="41"/>
      <c r="C1034" s="42"/>
      <c r="D1034" s="233" t="s">
        <v>168</v>
      </c>
      <c r="E1034" s="42"/>
      <c r="F1034" s="234" t="s">
        <v>1094</v>
      </c>
      <c r="G1034" s="42"/>
      <c r="H1034" s="42"/>
      <c r="I1034" s="235"/>
      <c r="J1034" s="42"/>
      <c r="K1034" s="42"/>
      <c r="L1034" s="46"/>
      <c r="M1034" s="236"/>
      <c r="N1034" s="237"/>
      <c r="O1034" s="93"/>
      <c r="P1034" s="93"/>
      <c r="Q1034" s="93"/>
      <c r="R1034" s="93"/>
      <c r="S1034" s="93"/>
      <c r="T1034" s="94"/>
      <c r="U1034" s="40"/>
      <c r="V1034" s="40"/>
      <c r="W1034" s="40"/>
      <c r="X1034" s="40"/>
      <c r="Y1034" s="40"/>
      <c r="Z1034" s="40"/>
      <c r="AA1034" s="40"/>
      <c r="AB1034" s="40"/>
      <c r="AC1034" s="40"/>
      <c r="AD1034" s="40"/>
      <c r="AE1034" s="40"/>
      <c r="AT1034" s="19" t="s">
        <v>168</v>
      </c>
      <c r="AU1034" s="19" t="s">
        <v>157</v>
      </c>
    </row>
    <row r="1035" s="13" customFormat="1">
      <c r="A1035" s="13"/>
      <c r="B1035" s="238"/>
      <c r="C1035" s="239"/>
      <c r="D1035" s="233" t="s">
        <v>170</v>
      </c>
      <c r="E1035" s="240" t="s">
        <v>1</v>
      </c>
      <c r="F1035" s="241" t="s">
        <v>1096</v>
      </c>
      <c r="G1035" s="239"/>
      <c r="H1035" s="242">
        <v>1.3200000000000001</v>
      </c>
      <c r="I1035" s="243"/>
      <c r="J1035" s="239"/>
      <c r="K1035" s="239"/>
      <c r="L1035" s="244"/>
      <c r="M1035" s="245"/>
      <c r="N1035" s="246"/>
      <c r="O1035" s="246"/>
      <c r="P1035" s="246"/>
      <c r="Q1035" s="246"/>
      <c r="R1035" s="246"/>
      <c r="S1035" s="246"/>
      <c r="T1035" s="247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48" t="s">
        <v>170</v>
      </c>
      <c r="AU1035" s="248" t="s">
        <v>157</v>
      </c>
      <c r="AV1035" s="13" t="s">
        <v>87</v>
      </c>
      <c r="AW1035" s="13" t="s">
        <v>35</v>
      </c>
      <c r="AX1035" s="13" t="s">
        <v>77</v>
      </c>
      <c r="AY1035" s="248" t="s">
        <v>156</v>
      </c>
    </row>
    <row r="1036" s="14" customFormat="1">
      <c r="A1036" s="14"/>
      <c r="B1036" s="249"/>
      <c r="C1036" s="250"/>
      <c r="D1036" s="233" t="s">
        <v>170</v>
      </c>
      <c r="E1036" s="251" t="s">
        <v>1</v>
      </c>
      <c r="F1036" s="252" t="s">
        <v>174</v>
      </c>
      <c r="G1036" s="250"/>
      <c r="H1036" s="253">
        <v>1.3200000000000001</v>
      </c>
      <c r="I1036" s="254"/>
      <c r="J1036" s="250"/>
      <c r="K1036" s="250"/>
      <c r="L1036" s="255"/>
      <c r="M1036" s="256"/>
      <c r="N1036" s="257"/>
      <c r="O1036" s="257"/>
      <c r="P1036" s="257"/>
      <c r="Q1036" s="257"/>
      <c r="R1036" s="257"/>
      <c r="S1036" s="257"/>
      <c r="T1036" s="258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59" t="s">
        <v>170</v>
      </c>
      <c r="AU1036" s="259" t="s">
        <v>157</v>
      </c>
      <c r="AV1036" s="14" t="s">
        <v>166</v>
      </c>
      <c r="AW1036" s="14" t="s">
        <v>35</v>
      </c>
      <c r="AX1036" s="14" t="s">
        <v>85</v>
      </c>
      <c r="AY1036" s="259" t="s">
        <v>156</v>
      </c>
    </row>
    <row r="1037" s="13" customFormat="1">
      <c r="A1037" s="13"/>
      <c r="B1037" s="238"/>
      <c r="C1037" s="239"/>
      <c r="D1037" s="233" t="s">
        <v>170</v>
      </c>
      <c r="E1037" s="239"/>
      <c r="F1037" s="241" t="s">
        <v>1097</v>
      </c>
      <c r="G1037" s="239"/>
      <c r="H1037" s="242">
        <v>1.452</v>
      </c>
      <c r="I1037" s="243"/>
      <c r="J1037" s="239"/>
      <c r="K1037" s="239"/>
      <c r="L1037" s="244"/>
      <c r="M1037" s="245"/>
      <c r="N1037" s="246"/>
      <c r="O1037" s="246"/>
      <c r="P1037" s="246"/>
      <c r="Q1037" s="246"/>
      <c r="R1037" s="246"/>
      <c r="S1037" s="246"/>
      <c r="T1037" s="247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48" t="s">
        <v>170</v>
      </c>
      <c r="AU1037" s="248" t="s">
        <v>157</v>
      </c>
      <c r="AV1037" s="13" t="s">
        <v>87</v>
      </c>
      <c r="AW1037" s="13" t="s">
        <v>4</v>
      </c>
      <c r="AX1037" s="13" t="s">
        <v>85</v>
      </c>
      <c r="AY1037" s="248" t="s">
        <v>156</v>
      </c>
    </row>
    <row r="1038" s="2" customFormat="1" ht="33" customHeight="1">
      <c r="A1038" s="40"/>
      <c r="B1038" s="41"/>
      <c r="C1038" s="220" t="s">
        <v>1098</v>
      </c>
      <c r="D1038" s="220" t="s">
        <v>161</v>
      </c>
      <c r="E1038" s="221" t="s">
        <v>1099</v>
      </c>
      <c r="F1038" s="222" t="s">
        <v>1100</v>
      </c>
      <c r="G1038" s="223" t="s">
        <v>177</v>
      </c>
      <c r="H1038" s="224">
        <v>114.75</v>
      </c>
      <c r="I1038" s="225"/>
      <c r="J1038" s="226">
        <f>ROUND(I1038*H1038,2)</f>
        <v>0</v>
      </c>
      <c r="K1038" s="222" t="s">
        <v>165</v>
      </c>
      <c r="L1038" s="46"/>
      <c r="M1038" s="227" t="s">
        <v>1</v>
      </c>
      <c r="N1038" s="228" t="s">
        <v>42</v>
      </c>
      <c r="O1038" s="93"/>
      <c r="P1038" s="229">
        <f>O1038*H1038</f>
        <v>0</v>
      </c>
      <c r="Q1038" s="229">
        <v>0.0090299999999999998</v>
      </c>
      <c r="R1038" s="229">
        <f>Q1038*H1038</f>
        <v>1.0361925000000001</v>
      </c>
      <c r="S1038" s="229">
        <v>0</v>
      </c>
      <c r="T1038" s="230">
        <f>S1038*H1038</f>
        <v>0</v>
      </c>
      <c r="U1038" s="40"/>
      <c r="V1038" s="40"/>
      <c r="W1038" s="40"/>
      <c r="X1038" s="40"/>
      <c r="Y1038" s="40"/>
      <c r="Z1038" s="40"/>
      <c r="AA1038" s="40"/>
      <c r="AB1038" s="40"/>
      <c r="AC1038" s="40"/>
      <c r="AD1038" s="40"/>
      <c r="AE1038" s="40"/>
      <c r="AR1038" s="231" t="s">
        <v>273</v>
      </c>
      <c r="AT1038" s="231" t="s">
        <v>161</v>
      </c>
      <c r="AU1038" s="231" t="s">
        <v>157</v>
      </c>
      <c r="AY1038" s="19" t="s">
        <v>156</v>
      </c>
      <c r="BE1038" s="232">
        <f>IF(N1038="základní",J1038,0)</f>
        <v>0</v>
      </c>
      <c r="BF1038" s="232">
        <f>IF(N1038="snížená",J1038,0)</f>
        <v>0</v>
      </c>
      <c r="BG1038" s="232">
        <f>IF(N1038="zákl. přenesená",J1038,0)</f>
        <v>0</v>
      </c>
      <c r="BH1038" s="232">
        <f>IF(N1038="sníž. přenesená",J1038,0)</f>
        <v>0</v>
      </c>
      <c r="BI1038" s="232">
        <f>IF(N1038="nulová",J1038,0)</f>
        <v>0</v>
      </c>
      <c r="BJ1038" s="19" t="s">
        <v>85</v>
      </c>
      <c r="BK1038" s="232">
        <f>ROUND(I1038*H1038,2)</f>
        <v>0</v>
      </c>
      <c r="BL1038" s="19" t="s">
        <v>273</v>
      </c>
      <c r="BM1038" s="231" t="s">
        <v>1101</v>
      </c>
    </row>
    <row r="1039" s="2" customFormat="1">
      <c r="A1039" s="40"/>
      <c r="B1039" s="41"/>
      <c r="C1039" s="42"/>
      <c r="D1039" s="233" t="s">
        <v>168</v>
      </c>
      <c r="E1039" s="42"/>
      <c r="F1039" s="234" t="s">
        <v>1102</v>
      </c>
      <c r="G1039" s="42"/>
      <c r="H1039" s="42"/>
      <c r="I1039" s="235"/>
      <c r="J1039" s="42"/>
      <c r="K1039" s="42"/>
      <c r="L1039" s="46"/>
      <c r="M1039" s="236"/>
      <c r="N1039" s="237"/>
      <c r="O1039" s="93"/>
      <c r="P1039" s="93"/>
      <c r="Q1039" s="93"/>
      <c r="R1039" s="93"/>
      <c r="S1039" s="93"/>
      <c r="T1039" s="94"/>
      <c r="U1039" s="40"/>
      <c r="V1039" s="40"/>
      <c r="W1039" s="40"/>
      <c r="X1039" s="40"/>
      <c r="Y1039" s="40"/>
      <c r="Z1039" s="40"/>
      <c r="AA1039" s="40"/>
      <c r="AB1039" s="40"/>
      <c r="AC1039" s="40"/>
      <c r="AD1039" s="40"/>
      <c r="AE1039" s="40"/>
      <c r="AT1039" s="19" t="s">
        <v>168</v>
      </c>
      <c r="AU1039" s="19" t="s">
        <v>157</v>
      </c>
    </row>
    <row r="1040" s="2" customFormat="1" ht="33" customHeight="1">
      <c r="A1040" s="40"/>
      <c r="B1040" s="41"/>
      <c r="C1040" s="270" t="s">
        <v>1103</v>
      </c>
      <c r="D1040" s="270" t="s">
        <v>274</v>
      </c>
      <c r="E1040" s="271" t="s">
        <v>1104</v>
      </c>
      <c r="F1040" s="272" t="s">
        <v>1105</v>
      </c>
      <c r="G1040" s="273" t="s">
        <v>177</v>
      </c>
      <c r="H1040" s="274">
        <v>126.22499999999999</v>
      </c>
      <c r="I1040" s="275"/>
      <c r="J1040" s="276">
        <f>ROUND(I1040*H1040,2)</f>
        <v>0</v>
      </c>
      <c r="K1040" s="272" t="s">
        <v>165</v>
      </c>
      <c r="L1040" s="277"/>
      <c r="M1040" s="278" t="s">
        <v>1</v>
      </c>
      <c r="N1040" s="279" t="s">
        <v>42</v>
      </c>
      <c r="O1040" s="93"/>
      <c r="P1040" s="229">
        <f>O1040*H1040</f>
        <v>0</v>
      </c>
      <c r="Q1040" s="229">
        <v>0.021999999999999999</v>
      </c>
      <c r="R1040" s="229">
        <f>Q1040*H1040</f>
        <v>2.7769499999999998</v>
      </c>
      <c r="S1040" s="229">
        <v>0</v>
      </c>
      <c r="T1040" s="230">
        <f>S1040*H1040</f>
        <v>0</v>
      </c>
      <c r="U1040" s="40"/>
      <c r="V1040" s="40"/>
      <c r="W1040" s="40"/>
      <c r="X1040" s="40"/>
      <c r="Y1040" s="40"/>
      <c r="Z1040" s="40"/>
      <c r="AA1040" s="40"/>
      <c r="AB1040" s="40"/>
      <c r="AC1040" s="40"/>
      <c r="AD1040" s="40"/>
      <c r="AE1040" s="40"/>
      <c r="AR1040" s="231" t="s">
        <v>379</v>
      </c>
      <c r="AT1040" s="231" t="s">
        <v>274</v>
      </c>
      <c r="AU1040" s="231" t="s">
        <v>157</v>
      </c>
      <c r="AY1040" s="19" t="s">
        <v>156</v>
      </c>
      <c r="BE1040" s="232">
        <f>IF(N1040="základní",J1040,0)</f>
        <v>0</v>
      </c>
      <c r="BF1040" s="232">
        <f>IF(N1040="snížená",J1040,0)</f>
        <v>0</v>
      </c>
      <c r="BG1040" s="232">
        <f>IF(N1040="zákl. přenesená",J1040,0)</f>
        <v>0</v>
      </c>
      <c r="BH1040" s="232">
        <f>IF(N1040="sníž. přenesená",J1040,0)</f>
        <v>0</v>
      </c>
      <c r="BI1040" s="232">
        <f>IF(N1040="nulová",J1040,0)</f>
        <v>0</v>
      </c>
      <c r="BJ1040" s="19" t="s">
        <v>85</v>
      </c>
      <c r="BK1040" s="232">
        <f>ROUND(I1040*H1040,2)</f>
        <v>0</v>
      </c>
      <c r="BL1040" s="19" t="s">
        <v>273</v>
      </c>
      <c r="BM1040" s="231" t="s">
        <v>1106</v>
      </c>
    </row>
    <row r="1041" s="2" customFormat="1">
      <c r="A1041" s="40"/>
      <c r="B1041" s="41"/>
      <c r="C1041" s="42"/>
      <c r="D1041" s="233" t="s">
        <v>168</v>
      </c>
      <c r="E1041" s="42"/>
      <c r="F1041" s="234" t="s">
        <v>1105</v>
      </c>
      <c r="G1041" s="42"/>
      <c r="H1041" s="42"/>
      <c r="I1041" s="235"/>
      <c r="J1041" s="42"/>
      <c r="K1041" s="42"/>
      <c r="L1041" s="46"/>
      <c r="M1041" s="236"/>
      <c r="N1041" s="237"/>
      <c r="O1041" s="93"/>
      <c r="P1041" s="93"/>
      <c r="Q1041" s="93"/>
      <c r="R1041" s="93"/>
      <c r="S1041" s="93"/>
      <c r="T1041" s="94"/>
      <c r="U1041" s="40"/>
      <c r="V1041" s="40"/>
      <c r="W1041" s="40"/>
      <c r="X1041" s="40"/>
      <c r="Y1041" s="40"/>
      <c r="Z1041" s="40"/>
      <c r="AA1041" s="40"/>
      <c r="AB1041" s="40"/>
      <c r="AC1041" s="40"/>
      <c r="AD1041" s="40"/>
      <c r="AE1041" s="40"/>
      <c r="AT1041" s="19" t="s">
        <v>168</v>
      </c>
      <c r="AU1041" s="19" t="s">
        <v>157</v>
      </c>
    </row>
    <row r="1042" s="15" customFormat="1">
      <c r="A1042" s="15"/>
      <c r="B1042" s="260"/>
      <c r="C1042" s="261"/>
      <c r="D1042" s="233" t="s">
        <v>170</v>
      </c>
      <c r="E1042" s="262" t="s">
        <v>1</v>
      </c>
      <c r="F1042" s="263" t="s">
        <v>343</v>
      </c>
      <c r="G1042" s="261"/>
      <c r="H1042" s="262" t="s">
        <v>1</v>
      </c>
      <c r="I1042" s="264"/>
      <c r="J1042" s="261"/>
      <c r="K1042" s="261"/>
      <c r="L1042" s="265"/>
      <c r="M1042" s="266"/>
      <c r="N1042" s="267"/>
      <c r="O1042" s="267"/>
      <c r="P1042" s="267"/>
      <c r="Q1042" s="267"/>
      <c r="R1042" s="267"/>
      <c r="S1042" s="267"/>
      <c r="T1042" s="268"/>
      <c r="U1042" s="15"/>
      <c r="V1042" s="15"/>
      <c r="W1042" s="15"/>
      <c r="X1042" s="15"/>
      <c r="Y1042" s="15"/>
      <c r="Z1042" s="15"/>
      <c r="AA1042" s="15"/>
      <c r="AB1042" s="15"/>
      <c r="AC1042" s="15"/>
      <c r="AD1042" s="15"/>
      <c r="AE1042" s="15"/>
      <c r="AT1042" s="269" t="s">
        <v>170</v>
      </c>
      <c r="AU1042" s="269" t="s">
        <v>157</v>
      </c>
      <c r="AV1042" s="15" t="s">
        <v>85</v>
      </c>
      <c r="AW1042" s="15" t="s">
        <v>35</v>
      </c>
      <c r="AX1042" s="15" t="s">
        <v>77</v>
      </c>
      <c r="AY1042" s="269" t="s">
        <v>156</v>
      </c>
    </row>
    <row r="1043" s="13" customFormat="1">
      <c r="A1043" s="13"/>
      <c r="B1043" s="238"/>
      <c r="C1043" s="239"/>
      <c r="D1043" s="233" t="s">
        <v>170</v>
      </c>
      <c r="E1043" s="240" t="s">
        <v>1</v>
      </c>
      <c r="F1043" s="241" t="s">
        <v>401</v>
      </c>
      <c r="G1043" s="239"/>
      <c r="H1043" s="242">
        <v>5.96</v>
      </c>
      <c r="I1043" s="243"/>
      <c r="J1043" s="239"/>
      <c r="K1043" s="239"/>
      <c r="L1043" s="244"/>
      <c r="M1043" s="245"/>
      <c r="N1043" s="246"/>
      <c r="O1043" s="246"/>
      <c r="P1043" s="246"/>
      <c r="Q1043" s="246"/>
      <c r="R1043" s="246"/>
      <c r="S1043" s="246"/>
      <c r="T1043" s="247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48" t="s">
        <v>170</v>
      </c>
      <c r="AU1043" s="248" t="s">
        <v>157</v>
      </c>
      <c r="AV1043" s="13" t="s">
        <v>87</v>
      </c>
      <c r="AW1043" s="13" t="s">
        <v>35</v>
      </c>
      <c r="AX1043" s="13" t="s">
        <v>77</v>
      </c>
      <c r="AY1043" s="248" t="s">
        <v>156</v>
      </c>
    </row>
    <row r="1044" s="13" customFormat="1">
      <c r="A1044" s="13"/>
      <c r="B1044" s="238"/>
      <c r="C1044" s="239"/>
      <c r="D1044" s="233" t="s">
        <v>170</v>
      </c>
      <c r="E1044" s="240" t="s">
        <v>1</v>
      </c>
      <c r="F1044" s="241" t="s">
        <v>402</v>
      </c>
      <c r="G1044" s="239"/>
      <c r="H1044" s="242">
        <v>12.5</v>
      </c>
      <c r="I1044" s="243"/>
      <c r="J1044" s="239"/>
      <c r="K1044" s="239"/>
      <c r="L1044" s="244"/>
      <c r="M1044" s="245"/>
      <c r="N1044" s="246"/>
      <c r="O1044" s="246"/>
      <c r="P1044" s="246"/>
      <c r="Q1044" s="246"/>
      <c r="R1044" s="246"/>
      <c r="S1044" s="246"/>
      <c r="T1044" s="247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48" t="s">
        <v>170</v>
      </c>
      <c r="AU1044" s="248" t="s">
        <v>157</v>
      </c>
      <c r="AV1044" s="13" t="s">
        <v>87</v>
      </c>
      <c r="AW1044" s="13" t="s">
        <v>35</v>
      </c>
      <c r="AX1044" s="13" t="s">
        <v>77</v>
      </c>
      <c r="AY1044" s="248" t="s">
        <v>156</v>
      </c>
    </row>
    <row r="1045" s="13" customFormat="1">
      <c r="A1045" s="13"/>
      <c r="B1045" s="238"/>
      <c r="C1045" s="239"/>
      <c r="D1045" s="233" t="s">
        <v>170</v>
      </c>
      <c r="E1045" s="240" t="s">
        <v>1</v>
      </c>
      <c r="F1045" s="241" t="s">
        <v>403</v>
      </c>
      <c r="G1045" s="239"/>
      <c r="H1045" s="242">
        <v>4.7599999999999998</v>
      </c>
      <c r="I1045" s="243"/>
      <c r="J1045" s="239"/>
      <c r="K1045" s="239"/>
      <c r="L1045" s="244"/>
      <c r="M1045" s="245"/>
      <c r="N1045" s="246"/>
      <c r="O1045" s="246"/>
      <c r="P1045" s="246"/>
      <c r="Q1045" s="246"/>
      <c r="R1045" s="246"/>
      <c r="S1045" s="246"/>
      <c r="T1045" s="247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248" t="s">
        <v>170</v>
      </c>
      <c r="AU1045" s="248" t="s">
        <v>157</v>
      </c>
      <c r="AV1045" s="13" t="s">
        <v>87</v>
      </c>
      <c r="AW1045" s="13" t="s">
        <v>35</v>
      </c>
      <c r="AX1045" s="13" t="s">
        <v>77</v>
      </c>
      <c r="AY1045" s="248" t="s">
        <v>156</v>
      </c>
    </row>
    <row r="1046" s="13" customFormat="1">
      <c r="A1046" s="13"/>
      <c r="B1046" s="238"/>
      <c r="C1046" s="239"/>
      <c r="D1046" s="233" t="s">
        <v>170</v>
      </c>
      <c r="E1046" s="240" t="s">
        <v>1</v>
      </c>
      <c r="F1046" s="241" t="s">
        <v>404</v>
      </c>
      <c r="G1046" s="239"/>
      <c r="H1046" s="242">
        <v>4.6399999999999997</v>
      </c>
      <c r="I1046" s="243"/>
      <c r="J1046" s="239"/>
      <c r="K1046" s="239"/>
      <c r="L1046" s="244"/>
      <c r="M1046" s="245"/>
      <c r="N1046" s="246"/>
      <c r="O1046" s="246"/>
      <c r="P1046" s="246"/>
      <c r="Q1046" s="246"/>
      <c r="R1046" s="246"/>
      <c r="S1046" s="246"/>
      <c r="T1046" s="247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48" t="s">
        <v>170</v>
      </c>
      <c r="AU1046" s="248" t="s">
        <v>157</v>
      </c>
      <c r="AV1046" s="13" t="s">
        <v>87</v>
      </c>
      <c r="AW1046" s="13" t="s">
        <v>35</v>
      </c>
      <c r="AX1046" s="13" t="s">
        <v>77</v>
      </c>
      <c r="AY1046" s="248" t="s">
        <v>156</v>
      </c>
    </row>
    <row r="1047" s="13" customFormat="1">
      <c r="A1047" s="13"/>
      <c r="B1047" s="238"/>
      <c r="C1047" s="239"/>
      <c r="D1047" s="233" t="s">
        <v>170</v>
      </c>
      <c r="E1047" s="240" t="s">
        <v>1</v>
      </c>
      <c r="F1047" s="241" t="s">
        <v>405</v>
      </c>
      <c r="G1047" s="239"/>
      <c r="H1047" s="242">
        <v>10.390000000000001</v>
      </c>
      <c r="I1047" s="243"/>
      <c r="J1047" s="239"/>
      <c r="K1047" s="239"/>
      <c r="L1047" s="244"/>
      <c r="M1047" s="245"/>
      <c r="N1047" s="246"/>
      <c r="O1047" s="246"/>
      <c r="P1047" s="246"/>
      <c r="Q1047" s="246"/>
      <c r="R1047" s="246"/>
      <c r="S1047" s="246"/>
      <c r="T1047" s="247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48" t="s">
        <v>170</v>
      </c>
      <c r="AU1047" s="248" t="s">
        <v>157</v>
      </c>
      <c r="AV1047" s="13" t="s">
        <v>87</v>
      </c>
      <c r="AW1047" s="13" t="s">
        <v>35</v>
      </c>
      <c r="AX1047" s="13" t="s">
        <v>77</v>
      </c>
      <c r="AY1047" s="248" t="s">
        <v>156</v>
      </c>
    </row>
    <row r="1048" s="14" customFormat="1">
      <c r="A1048" s="14"/>
      <c r="B1048" s="249"/>
      <c r="C1048" s="250"/>
      <c r="D1048" s="233" t="s">
        <v>170</v>
      </c>
      <c r="E1048" s="251" t="s">
        <v>1</v>
      </c>
      <c r="F1048" s="252" t="s">
        <v>174</v>
      </c>
      <c r="G1048" s="250"/>
      <c r="H1048" s="253">
        <v>38.25</v>
      </c>
      <c r="I1048" s="254"/>
      <c r="J1048" s="250"/>
      <c r="K1048" s="250"/>
      <c r="L1048" s="255"/>
      <c r="M1048" s="256"/>
      <c r="N1048" s="257"/>
      <c r="O1048" s="257"/>
      <c r="P1048" s="257"/>
      <c r="Q1048" s="257"/>
      <c r="R1048" s="257"/>
      <c r="S1048" s="257"/>
      <c r="T1048" s="258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59" t="s">
        <v>170</v>
      </c>
      <c r="AU1048" s="259" t="s">
        <v>157</v>
      </c>
      <c r="AV1048" s="14" t="s">
        <v>166</v>
      </c>
      <c r="AW1048" s="14" t="s">
        <v>35</v>
      </c>
      <c r="AX1048" s="14" t="s">
        <v>77</v>
      </c>
      <c r="AY1048" s="259" t="s">
        <v>156</v>
      </c>
    </row>
    <row r="1049" s="13" customFormat="1">
      <c r="A1049" s="13"/>
      <c r="B1049" s="238"/>
      <c r="C1049" s="239"/>
      <c r="D1049" s="233" t="s">
        <v>170</v>
      </c>
      <c r="E1049" s="240" t="s">
        <v>1</v>
      </c>
      <c r="F1049" s="241" t="s">
        <v>407</v>
      </c>
      <c r="G1049" s="239"/>
      <c r="H1049" s="242">
        <v>114.75</v>
      </c>
      <c r="I1049" s="243"/>
      <c r="J1049" s="239"/>
      <c r="K1049" s="239"/>
      <c r="L1049" s="244"/>
      <c r="M1049" s="245"/>
      <c r="N1049" s="246"/>
      <c r="O1049" s="246"/>
      <c r="P1049" s="246"/>
      <c r="Q1049" s="246"/>
      <c r="R1049" s="246"/>
      <c r="S1049" s="246"/>
      <c r="T1049" s="247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48" t="s">
        <v>170</v>
      </c>
      <c r="AU1049" s="248" t="s">
        <v>157</v>
      </c>
      <c r="AV1049" s="13" t="s">
        <v>87</v>
      </c>
      <c r="AW1049" s="13" t="s">
        <v>35</v>
      </c>
      <c r="AX1049" s="13" t="s">
        <v>85</v>
      </c>
      <c r="AY1049" s="248" t="s">
        <v>156</v>
      </c>
    </row>
    <row r="1050" s="13" customFormat="1">
      <c r="A1050" s="13"/>
      <c r="B1050" s="238"/>
      <c r="C1050" s="239"/>
      <c r="D1050" s="233" t="s">
        <v>170</v>
      </c>
      <c r="E1050" s="239"/>
      <c r="F1050" s="241" t="s">
        <v>1107</v>
      </c>
      <c r="G1050" s="239"/>
      <c r="H1050" s="242">
        <v>126.22499999999999</v>
      </c>
      <c r="I1050" s="243"/>
      <c r="J1050" s="239"/>
      <c r="K1050" s="239"/>
      <c r="L1050" s="244"/>
      <c r="M1050" s="245"/>
      <c r="N1050" s="246"/>
      <c r="O1050" s="246"/>
      <c r="P1050" s="246"/>
      <c r="Q1050" s="246"/>
      <c r="R1050" s="246"/>
      <c r="S1050" s="246"/>
      <c r="T1050" s="247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48" t="s">
        <v>170</v>
      </c>
      <c r="AU1050" s="248" t="s">
        <v>157</v>
      </c>
      <c r="AV1050" s="13" t="s">
        <v>87</v>
      </c>
      <c r="AW1050" s="13" t="s">
        <v>4</v>
      </c>
      <c r="AX1050" s="13" t="s">
        <v>85</v>
      </c>
      <c r="AY1050" s="248" t="s">
        <v>156</v>
      </c>
    </row>
    <row r="1051" s="2" customFormat="1" ht="33" customHeight="1">
      <c r="A1051" s="40"/>
      <c r="B1051" s="41"/>
      <c r="C1051" s="220" t="s">
        <v>1108</v>
      </c>
      <c r="D1051" s="220" t="s">
        <v>161</v>
      </c>
      <c r="E1051" s="221" t="s">
        <v>1109</v>
      </c>
      <c r="F1051" s="222" t="s">
        <v>1110</v>
      </c>
      <c r="G1051" s="223" t="s">
        <v>177</v>
      </c>
      <c r="H1051" s="224">
        <v>6</v>
      </c>
      <c r="I1051" s="225"/>
      <c r="J1051" s="226">
        <f>ROUND(I1051*H1051,2)</f>
        <v>0</v>
      </c>
      <c r="K1051" s="222" t="s">
        <v>165</v>
      </c>
      <c r="L1051" s="46"/>
      <c r="M1051" s="227" t="s">
        <v>1</v>
      </c>
      <c r="N1051" s="228" t="s">
        <v>42</v>
      </c>
      <c r="O1051" s="93"/>
      <c r="P1051" s="229">
        <f>O1051*H1051</f>
        <v>0</v>
      </c>
      <c r="Q1051" s="229">
        <v>0.0060000000000000001</v>
      </c>
      <c r="R1051" s="229">
        <f>Q1051*H1051</f>
        <v>0.036000000000000004</v>
      </c>
      <c r="S1051" s="229">
        <v>0</v>
      </c>
      <c r="T1051" s="230">
        <f>S1051*H1051</f>
        <v>0</v>
      </c>
      <c r="U1051" s="40"/>
      <c r="V1051" s="40"/>
      <c r="W1051" s="40"/>
      <c r="X1051" s="40"/>
      <c r="Y1051" s="40"/>
      <c r="Z1051" s="40"/>
      <c r="AA1051" s="40"/>
      <c r="AB1051" s="40"/>
      <c r="AC1051" s="40"/>
      <c r="AD1051" s="40"/>
      <c r="AE1051" s="40"/>
      <c r="AR1051" s="231" t="s">
        <v>273</v>
      </c>
      <c r="AT1051" s="231" t="s">
        <v>161</v>
      </c>
      <c r="AU1051" s="231" t="s">
        <v>157</v>
      </c>
      <c r="AY1051" s="19" t="s">
        <v>156</v>
      </c>
      <c r="BE1051" s="232">
        <f>IF(N1051="základní",J1051,0)</f>
        <v>0</v>
      </c>
      <c r="BF1051" s="232">
        <f>IF(N1051="snížená",J1051,0)</f>
        <v>0</v>
      </c>
      <c r="BG1051" s="232">
        <f>IF(N1051="zákl. přenesená",J1051,0)</f>
        <v>0</v>
      </c>
      <c r="BH1051" s="232">
        <f>IF(N1051="sníž. přenesená",J1051,0)</f>
        <v>0</v>
      </c>
      <c r="BI1051" s="232">
        <f>IF(N1051="nulová",J1051,0)</f>
        <v>0</v>
      </c>
      <c r="BJ1051" s="19" t="s">
        <v>85</v>
      </c>
      <c r="BK1051" s="232">
        <f>ROUND(I1051*H1051,2)</f>
        <v>0</v>
      </c>
      <c r="BL1051" s="19" t="s">
        <v>273</v>
      </c>
      <c r="BM1051" s="231" t="s">
        <v>1111</v>
      </c>
    </row>
    <row r="1052" s="2" customFormat="1">
      <c r="A1052" s="40"/>
      <c r="B1052" s="41"/>
      <c r="C1052" s="42"/>
      <c r="D1052" s="233" t="s">
        <v>168</v>
      </c>
      <c r="E1052" s="42"/>
      <c r="F1052" s="234" t="s">
        <v>1112</v>
      </c>
      <c r="G1052" s="42"/>
      <c r="H1052" s="42"/>
      <c r="I1052" s="235"/>
      <c r="J1052" s="42"/>
      <c r="K1052" s="42"/>
      <c r="L1052" s="46"/>
      <c r="M1052" s="236"/>
      <c r="N1052" s="237"/>
      <c r="O1052" s="93"/>
      <c r="P1052" s="93"/>
      <c r="Q1052" s="93"/>
      <c r="R1052" s="93"/>
      <c r="S1052" s="93"/>
      <c r="T1052" s="94"/>
      <c r="U1052" s="40"/>
      <c r="V1052" s="40"/>
      <c r="W1052" s="40"/>
      <c r="X1052" s="40"/>
      <c r="Y1052" s="40"/>
      <c r="Z1052" s="40"/>
      <c r="AA1052" s="40"/>
      <c r="AB1052" s="40"/>
      <c r="AC1052" s="40"/>
      <c r="AD1052" s="40"/>
      <c r="AE1052" s="40"/>
      <c r="AT1052" s="19" t="s">
        <v>168</v>
      </c>
      <c r="AU1052" s="19" t="s">
        <v>157</v>
      </c>
    </row>
    <row r="1053" s="2" customFormat="1" ht="33" customHeight="1">
      <c r="A1053" s="40"/>
      <c r="B1053" s="41"/>
      <c r="C1053" s="270" t="s">
        <v>1113</v>
      </c>
      <c r="D1053" s="270" t="s">
        <v>274</v>
      </c>
      <c r="E1053" s="271" t="s">
        <v>1114</v>
      </c>
      <c r="F1053" s="272" t="s">
        <v>1115</v>
      </c>
      <c r="G1053" s="273" t="s">
        <v>177</v>
      </c>
      <c r="H1053" s="274">
        <v>6.5999999999999996</v>
      </c>
      <c r="I1053" s="275"/>
      <c r="J1053" s="276">
        <f>ROUND(I1053*H1053,2)</f>
        <v>0</v>
      </c>
      <c r="K1053" s="272" t="s">
        <v>165</v>
      </c>
      <c r="L1053" s="277"/>
      <c r="M1053" s="278" t="s">
        <v>1</v>
      </c>
      <c r="N1053" s="279" t="s">
        <v>42</v>
      </c>
      <c r="O1053" s="93"/>
      <c r="P1053" s="229">
        <f>O1053*H1053</f>
        <v>0</v>
      </c>
      <c r="Q1053" s="229">
        <v>0.021999999999999999</v>
      </c>
      <c r="R1053" s="229">
        <f>Q1053*H1053</f>
        <v>0.1452</v>
      </c>
      <c r="S1053" s="229">
        <v>0</v>
      </c>
      <c r="T1053" s="230">
        <f>S1053*H1053</f>
        <v>0</v>
      </c>
      <c r="U1053" s="40"/>
      <c r="V1053" s="40"/>
      <c r="W1053" s="40"/>
      <c r="X1053" s="40"/>
      <c r="Y1053" s="40"/>
      <c r="Z1053" s="40"/>
      <c r="AA1053" s="40"/>
      <c r="AB1053" s="40"/>
      <c r="AC1053" s="40"/>
      <c r="AD1053" s="40"/>
      <c r="AE1053" s="40"/>
      <c r="AR1053" s="231" t="s">
        <v>379</v>
      </c>
      <c r="AT1053" s="231" t="s">
        <v>274</v>
      </c>
      <c r="AU1053" s="231" t="s">
        <v>157</v>
      </c>
      <c r="AY1053" s="19" t="s">
        <v>156</v>
      </c>
      <c r="BE1053" s="232">
        <f>IF(N1053="základní",J1053,0)</f>
        <v>0</v>
      </c>
      <c r="BF1053" s="232">
        <f>IF(N1053="snížená",J1053,0)</f>
        <v>0</v>
      </c>
      <c r="BG1053" s="232">
        <f>IF(N1053="zákl. přenesená",J1053,0)</f>
        <v>0</v>
      </c>
      <c r="BH1053" s="232">
        <f>IF(N1053="sníž. přenesená",J1053,0)</f>
        <v>0</v>
      </c>
      <c r="BI1053" s="232">
        <f>IF(N1053="nulová",J1053,0)</f>
        <v>0</v>
      </c>
      <c r="BJ1053" s="19" t="s">
        <v>85</v>
      </c>
      <c r="BK1053" s="232">
        <f>ROUND(I1053*H1053,2)</f>
        <v>0</v>
      </c>
      <c r="BL1053" s="19" t="s">
        <v>273</v>
      </c>
      <c r="BM1053" s="231" t="s">
        <v>1116</v>
      </c>
    </row>
    <row r="1054" s="2" customFormat="1">
      <c r="A1054" s="40"/>
      <c r="B1054" s="41"/>
      <c r="C1054" s="42"/>
      <c r="D1054" s="233" t="s">
        <v>168</v>
      </c>
      <c r="E1054" s="42"/>
      <c r="F1054" s="234" t="s">
        <v>1115</v>
      </c>
      <c r="G1054" s="42"/>
      <c r="H1054" s="42"/>
      <c r="I1054" s="235"/>
      <c r="J1054" s="42"/>
      <c r="K1054" s="42"/>
      <c r="L1054" s="46"/>
      <c r="M1054" s="236"/>
      <c r="N1054" s="237"/>
      <c r="O1054" s="93"/>
      <c r="P1054" s="93"/>
      <c r="Q1054" s="93"/>
      <c r="R1054" s="93"/>
      <c r="S1054" s="93"/>
      <c r="T1054" s="94"/>
      <c r="U1054" s="40"/>
      <c r="V1054" s="40"/>
      <c r="W1054" s="40"/>
      <c r="X1054" s="40"/>
      <c r="Y1054" s="40"/>
      <c r="Z1054" s="40"/>
      <c r="AA1054" s="40"/>
      <c r="AB1054" s="40"/>
      <c r="AC1054" s="40"/>
      <c r="AD1054" s="40"/>
      <c r="AE1054" s="40"/>
      <c r="AT1054" s="19" t="s">
        <v>168</v>
      </c>
      <c r="AU1054" s="19" t="s">
        <v>157</v>
      </c>
    </row>
    <row r="1055" s="13" customFormat="1">
      <c r="A1055" s="13"/>
      <c r="B1055" s="238"/>
      <c r="C1055" s="239"/>
      <c r="D1055" s="233" t="s">
        <v>170</v>
      </c>
      <c r="E1055" s="240" t="s">
        <v>1</v>
      </c>
      <c r="F1055" s="241" t="s">
        <v>406</v>
      </c>
      <c r="G1055" s="239"/>
      <c r="H1055" s="242">
        <v>6</v>
      </c>
      <c r="I1055" s="243"/>
      <c r="J1055" s="239"/>
      <c r="K1055" s="239"/>
      <c r="L1055" s="244"/>
      <c r="M1055" s="245"/>
      <c r="N1055" s="246"/>
      <c r="O1055" s="246"/>
      <c r="P1055" s="246"/>
      <c r="Q1055" s="246"/>
      <c r="R1055" s="246"/>
      <c r="S1055" s="246"/>
      <c r="T1055" s="247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48" t="s">
        <v>170</v>
      </c>
      <c r="AU1055" s="248" t="s">
        <v>157</v>
      </c>
      <c r="AV1055" s="13" t="s">
        <v>87</v>
      </c>
      <c r="AW1055" s="13" t="s">
        <v>35</v>
      </c>
      <c r="AX1055" s="13" t="s">
        <v>77</v>
      </c>
      <c r="AY1055" s="248" t="s">
        <v>156</v>
      </c>
    </row>
    <row r="1056" s="14" customFormat="1">
      <c r="A1056" s="14"/>
      <c r="B1056" s="249"/>
      <c r="C1056" s="250"/>
      <c r="D1056" s="233" t="s">
        <v>170</v>
      </c>
      <c r="E1056" s="251" t="s">
        <v>1</v>
      </c>
      <c r="F1056" s="252" t="s">
        <v>174</v>
      </c>
      <c r="G1056" s="250"/>
      <c r="H1056" s="253">
        <v>6</v>
      </c>
      <c r="I1056" s="254"/>
      <c r="J1056" s="250"/>
      <c r="K1056" s="250"/>
      <c r="L1056" s="255"/>
      <c r="M1056" s="256"/>
      <c r="N1056" s="257"/>
      <c r="O1056" s="257"/>
      <c r="P1056" s="257"/>
      <c r="Q1056" s="257"/>
      <c r="R1056" s="257"/>
      <c r="S1056" s="257"/>
      <c r="T1056" s="258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59" t="s">
        <v>170</v>
      </c>
      <c r="AU1056" s="259" t="s">
        <v>157</v>
      </c>
      <c r="AV1056" s="14" t="s">
        <v>166</v>
      </c>
      <c r="AW1056" s="14" t="s">
        <v>35</v>
      </c>
      <c r="AX1056" s="14" t="s">
        <v>85</v>
      </c>
      <c r="AY1056" s="259" t="s">
        <v>156</v>
      </c>
    </row>
    <row r="1057" s="13" customFormat="1">
      <c r="A1057" s="13"/>
      <c r="B1057" s="238"/>
      <c r="C1057" s="239"/>
      <c r="D1057" s="233" t="s">
        <v>170</v>
      </c>
      <c r="E1057" s="239"/>
      <c r="F1057" s="241" t="s">
        <v>1117</v>
      </c>
      <c r="G1057" s="239"/>
      <c r="H1057" s="242">
        <v>6.5999999999999996</v>
      </c>
      <c r="I1057" s="243"/>
      <c r="J1057" s="239"/>
      <c r="K1057" s="239"/>
      <c r="L1057" s="244"/>
      <c r="M1057" s="245"/>
      <c r="N1057" s="246"/>
      <c r="O1057" s="246"/>
      <c r="P1057" s="246"/>
      <c r="Q1057" s="246"/>
      <c r="R1057" s="246"/>
      <c r="S1057" s="246"/>
      <c r="T1057" s="247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48" t="s">
        <v>170</v>
      </c>
      <c r="AU1057" s="248" t="s">
        <v>157</v>
      </c>
      <c r="AV1057" s="13" t="s">
        <v>87</v>
      </c>
      <c r="AW1057" s="13" t="s">
        <v>4</v>
      </c>
      <c r="AX1057" s="13" t="s">
        <v>85</v>
      </c>
      <c r="AY1057" s="248" t="s">
        <v>156</v>
      </c>
    </row>
    <row r="1058" s="2" customFormat="1" ht="24.15" customHeight="1">
      <c r="A1058" s="40"/>
      <c r="B1058" s="41"/>
      <c r="C1058" s="220" t="s">
        <v>1118</v>
      </c>
      <c r="D1058" s="220" t="s">
        <v>161</v>
      </c>
      <c r="E1058" s="221" t="s">
        <v>1119</v>
      </c>
      <c r="F1058" s="222" t="s">
        <v>1120</v>
      </c>
      <c r="G1058" s="223" t="s">
        <v>177</v>
      </c>
      <c r="H1058" s="224">
        <v>28.199999999999999</v>
      </c>
      <c r="I1058" s="225"/>
      <c r="J1058" s="226">
        <f>ROUND(I1058*H1058,2)</f>
        <v>0</v>
      </c>
      <c r="K1058" s="222" t="s">
        <v>165</v>
      </c>
      <c r="L1058" s="46"/>
      <c r="M1058" s="227" t="s">
        <v>1</v>
      </c>
      <c r="N1058" s="228" t="s">
        <v>42</v>
      </c>
      <c r="O1058" s="93"/>
      <c r="P1058" s="229">
        <f>O1058*H1058</f>
        <v>0</v>
      </c>
      <c r="Q1058" s="229">
        <v>0</v>
      </c>
      <c r="R1058" s="229">
        <f>Q1058*H1058</f>
        <v>0</v>
      </c>
      <c r="S1058" s="229">
        <v>0</v>
      </c>
      <c r="T1058" s="230">
        <f>S1058*H1058</f>
        <v>0</v>
      </c>
      <c r="U1058" s="40"/>
      <c r="V1058" s="40"/>
      <c r="W1058" s="40"/>
      <c r="X1058" s="40"/>
      <c r="Y1058" s="40"/>
      <c r="Z1058" s="40"/>
      <c r="AA1058" s="40"/>
      <c r="AB1058" s="40"/>
      <c r="AC1058" s="40"/>
      <c r="AD1058" s="40"/>
      <c r="AE1058" s="40"/>
      <c r="AR1058" s="231" t="s">
        <v>273</v>
      </c>
      <c r="AT1058" s="231" t="s">
        <v>161</v>
      </c>
      <c r="AU1058" s="231" t="s">
        <v>157</v>
      </c>
      <c r="AY1058" s="19" t="s">
        <v>156</v>
      </c>
      <c r="BE1058" s="232">
        <f>IF(N1058="základní",J1058,0)</f>
        <v>0</v>
      </c>
      <c r="BF1058" s="232">
        <f>IF(N1058="snížená",J1058,0)</f>
        <v>0</v>
      </c>
      <c r="BG1058" s="232">
        <f>IF(N1058="zákl. přenesená",J1058,0)</f>
        <v>0</v>
      </c>
      <c r="BH1058" s="232">
        <f>IF(N1058="sníž. přenesená",J1058,0)</f>
        <v>0</v>
      </c>
      <c r="BI1058" s="232">
        <f>IF(N1058="nulová",J1058,0)</f>
        <v>0</v>
      </c>
      <c r="BJ1058" s="19" t="s">
        <v>85</v>
      </c>
      <c r="BK1058" s="232">
        <f>ROUND(I1058*H1058,2)</f>
        <v>0</v>
      </c>
      <c r="BL1058" s="19" t="s">
        <v>273</v>
      </c>
      <c r="BM1058" s="231" t="s">
        <v>1121</v>
      </c>
    </row>
    <row r="1059" s="2" customFormat="1">
      <c r="A1059" s="40"/>
      <c r="B1059" s="41"/>
      <c r="C1059" s="42"/>
      <c r="D1059" s="233" t="s">
        <v>168</v>
      </c>
      <c r="E1059" s="42"/>
      <c r="F1059" s="234" t="s">
        <v>1122</v>
      </c>
      <c r="G1059" s="42"/>
      <c r="H1059" s="42"/>
      <c r="I1059" s="235"/>
      <c r="J1059" s="42"/>
      <c r="K1059" s="42"/>
      <c r="L1059" s="46"/>
      <c r="M1059" s="236"/>
      <c r="N1059" s="237"/>
      <c r="O1059" s="93"/>
      <c r="P1059" s="93"/>
      <c r="Q1059" s="93"/>
      <c r="R1059" s="93"/>
      <c r="S1059" s="93"/>
      <c r="T1059" s="94"/>
      <c r="U1059" s="40"/>
      <c r="V1059" s="40"/>
      <c r="W1059" s="40"/>
      <c r="X1059" s="40"/>
      <c r="Y1059" s="40"/>
      <c r="Z1059" s="40"/>
      <c r="AA1059" s="40"/>
      <c r="AB1059" s="40"/>
      <c r="AC1059" s="40"/>
      <c r="AD1059" s="40"/>
      <c r="AE1059" s="40"/>
      <c r="AT1059" s="19" t="s">
        <v>168</v>
      </c>
      <c r="AU1059" s="19" t="s">
        <v>157</v>
      </c>
    </row>
    <row r="1060" s="15" customFormat="1">
      <c r="A1060" s="15"/>
      <c r="B1060" s="260"/>
      <c r="C1060" s="261"/>
      <c r="D1060" s="233" t="s">
        <v>170</v>
      </c>
      <c r="E1060" s="262" t="s">
        <v>1</v>
      </c>
      <c r="F1060" s="263" t="s">
        <v>343</v>
      </c>
      <c r="G1060" s="261"/>
      <c r="H1060" s="262" t="s">
        <v>1</v>
      </c>
      <c r="I1060" s="264"/>
      <c r="J1060" s="261"/>
      <c r="K1060" s="261"/>
      <c r="L1060" s="265"/>
      <c r="M1060" s="266"/>
      <c r="N1060" s="267"/>
      <c r="O1060" s="267"/>
      <c r="P1060" s="267"/>
      <c r="Q1060" s="267"/>
      <c r="R1060" s="267"/>
      <c r="S1060" s="267"/>
      <c r="T1060" s="268"/>
      <c r="U1060" s="15"/>
      <c r="V1060" s="15"/>
      <c r="W1060" s="15"/>
      <c r="X1060" s="15"/>
      <c r="Y1060" s="15"/>
      <c r="Z1060" s="15"/>
      <c r="AA1060" s="15"/>
      <c r="AB1060" s="15"/>
      <c r="AC1060" s="15"/>
      <c r="AD1060" s="15"/>
      <c r="AE1060" s="15"/>
      <c r="AT1060" s="269" t="s">
        <v>170</v>
      </c>
      <c r="AU1060" s="269" t="s">
        <v>157</v>
      </c>
      <c r="AV1060" s="15" t="s">
        <v>85</v>
      </c>
      <c r="AW1060" s="15" t="s">
        <v>35</v>
      </c>
      <c r="AX1060" s="15" t="s">
        <v>77</v>
      </c>
      <c r="AY1060" s="269" t="s">
        <v>156</v>
      </c>
    </row>
    <row r="1061" s="13" customFormat="1">
      <c r="A1061" s="13"/>
      <c r="B1061" s="238"/>
      <c r="C1061" s="239"/>
      <c r="D1061" s="233" t="s">
        <v>170</v>
      </c>
      <c r="E1061" s="240" t="s">
        <v>1</v>
      </c>
      <c r="F1061" s="241" t="s">
        <v>403</v>
      </c>
      <c r="G1061" s="239"/>
      <c r="H1061" s="242">
        <v>4.7599999999999998</v>
      </c>
      <c r="I1061" s="243"/>
      <c r="J1061" s="239"/>
      <c r="K1061" s="239"/>
      <c r="L1061" s="244"/>
      <c r="M1061" s="245"/>
      <c r="N1061" s="246"/>
      <c r="O1061" s="246"/>
      <c r="P1061" s="246"/>
      <c r="Q1061" s="246"/>
      <c r="R1061" s="246"/>
      <c r="S1061" s="246"/>
      <c r="T1061" s="247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48" t="s">
        <v>170</v>
      </c>
      <c r="AU1061" s="248" t="s">
        <v>157</v>
      </c>
      <c r="AV1061" s="13" t="s">
        <v>87</v>
      </c>
      <c r="AW1061" s="13" t="s">
        <v>35</v>
      </c>
      <c r="AX1061" s="13" t="s">
        <v>77</v>
      </c>
      <c r="AY1061" s="248" t="s">
        <v>156</v>
      </c>
    </row>
    <row r="1062" s="13" customFormat="1">
      <c r="A1062" s="13"/>
      <c r="B1062" s="238"/>
      <c r="C1062" s="239"/>
      <c r="D1062" s="233" t="s">
        <v>170</v>
      </c>
      <c r="E1062" s="240" t="s">
        <v>1</v>
      </c>
      <c r="F1062" s="241" t="s">
        <v>404</v>
      </c>
      <c r="G1062" s="239"/>
      <c r="H1062" s="242">
        <v>4.6399999999999997</v>
      </c>
      <c r="I1062" s="243"/>
      <c r="J1062" s="239"/>
      <c r="K1062" s="239"/>
      <c r="L1062" s="244"/>
      <c r="M1062" s="245"/>
      <c r="N1062" s="246"/>
      <c r="O1062" s="246"/>
      <c r="P1062" s="246"/>
      <c r="Q1062" s="246"/>
      <c r="R1062" s="246"/>
      <c r="S1062" s="246"/>
      <c r="T1062" s="247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48" t="s">
        <v>170</v>
      </c>
      <c r="AU1062" s="248" t="s">
        <v>157</v>
      </c>
      <c r="AV1062" s="13" t="s">
        <v>87</v>
      </c>
      <c r="AW1062" s="13" t="s">
        <v>35</v>
      </c>
      <c r="AX1062" s="13" t="s">
        <v>77</v>
      </c>
      <c r="AY1062" s="248" t="s">
        <v>156</v>
      </c>
    </row>
    <row r="1063" s="14" customFormat="1">
      <c r="A1063" s="14"/>
      <c r="B1063" s="249"/>
      <c r="C1063" s="250"/>
      <c r="D1063" s="233" t="s">
        <v>170</v>
      </c>
      <c r="E1063" s="251" t="s">
        <v>1</v>
      </c>
      <c r="F1063" s="252" t="s">
        <v>174</v>
      </c>
      <c r="G1063" s="250"/>
      <c r="H1063" s="253">
        <v>9.4000000000000004</v>
      </c>
      <c r="I1063" s="254"/>
      <c r="J1063" s="250"/>
      <c r="K1063" s="250"/>
      <c r="L1063" s="255"/>
      <c r="M1063" s="256"/>
      <c r="N1063" s="257"/>
      <c r="O1063" s="257"/>
      <c r="P1063" s="257"/>
      <c r="Q1063" s="257"/>
      <c r="R1063" s="257"/>
      <c r="S1063" s="257"/>
      <c r="T1063" s="258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59" t="s">
        <v>170</v>
      </c>
      <c r="AU1063" s="259" t="s">
        <v>157</v>
      </c>
      <c r="AV1063" s="14" t="s">
        <v>166</v>
      </c>
      <c r="AW1063" s="14" t="s">
        <v>35</v>
      </c>
      <c r="AX1063" s="14" t="s">
        <v>77</v>
      </c>
      <c r="AY1063" s="259" t="s">
        <v>156</v>
      </c>
    </row>
    <row r="1064" s="13" customFormat="1">
      <c r="A1064" s="13"/>
      <c r="B1064" s="238"/>
      <c r="C1064" s="239"/>
      <c r="D1064" s="233" t="s">
        <v>170</v>
      </c>
      <c r="E1064" s="240" t="s">
        <v>1</v>
      </c>
      <c r="F1064" s="241" t="s">
        <v>1123</v>
      </c>
      <c r="G1064" s="239"/>
      <c r="H1064" s="242">
        <v>28.199999999999999</v>
      </c>
      <c r="I1064" s="243"/>
      <c r="J1064" s="239"/>
      <c r="K1064" s="239"/>
      <c r="L1064" s="244"/>
      <c r="M1064" s="245"/>
      <c r="N1064" s="246"/>
      <c r="O1064" s="246"/>
      <c r="P1064" s="246"/>
      <c r="Q1064" s="246"/>
      <c r="R1064" s="246"/>
      <c r="S1064" s="246"/>
      <c r="T1064" s="247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48" t="s">
        <v>170</v>
      </c>
      <c r="AU1064" s="248" t="s">
        <v>157</v>
      </c>
      <c r="AV1064" s="13" t="s">
        <v>87</v>
      </c>
      <c r="AW1064" s="13" t="s">
        <v>35</v>
      </c>
      <c r="AX1064" s="13" t="s">
        <v>85</v>
      </c>
      <c r="AY1064" s="248" t="s">
        <v>156</v>
      </c>
    </row>
    <row r="1065" s="2" customFormat="1" ht="16.5" customHeight="1">
      <c r="A1065" s="40"/>
      <c r="B1065" s="41"/>
      <c r="C1065" s="220" t="s">
        <v>1124</v>
      </c>
      <c r="D1065" s="220" t="s">
        <v>161</v>
      </c>
      <c r="E1065" s="221" t="s">
        <v>1125</v>
      </c>
      <c r="F1065" s="222" t="s">
        <v>1126</v>
      </c>
      <c r="G1065" s="223" t="s">
        <v>185</v>
      </c>
      <c r="H1065" s="224">
        <v>185.03999999999999</v>
      </c>
      <c r="I1065" s="225"/>
      <c r="J1065" s="226">
        <f>ROUND(I1065*H1065,2)</f>
        <v>0</v>
      </c>
      <c r="K1065" s="222" t="s">
        <v>165</v>
      </c>
      <c r="L1065" s="46"/>
      <c r="M1065" s="227" t="s">
        <v>1</v>
      </c>
      <c r="N1065" s="228" t="s">
        <v>42</v>
      </c>
      <c r="O1065" s="93"/>
      <c r="P1065" s="229">
        <f>O1065*H1065</f>
        <v>0</v>
      </c>
      <c r="Q1065" s="229">
        <v>9.0000000000000006E-05</v>
      </c>
      <c r="R1065" s="229">
        <f>Q1065*H1065</f>
        <v>0.016653600000000001</v>
      </c>
      <c r="S1065" s="229">
        <v>0</v>
      </c>
      <c r="T1065" s="230">
        <f>S1065*H1065</f>
        <v>0</v>
      </c>
      <c r="U1065" s="40"/>
      <c r="V1065" s="40"/>
      <c r="W1065" s="40"/>
      <c r="X1065" s="40"/>
      <c r="Y1065" s="40"/>
      <c r="Z1065" s="40"/>
      <c r="AA1065" s="40"/>
      <c r="AB1065" s="40"/>
      <c r="AC1065" s="40"/>
      <c r="AD1065" s="40"/>
      <c r="AE1065" s="40"/>
      <c r="AR1065" s="231" t="s">
        <v>273</v>
      </c>
      <c r="AT1065" s="231" t="s">
        <v>161</v>
      </c>
      <c r="AU1065" s="231" t="s">
        <v>157</v>
      </c>
      <c r="AY1065" s="19" t="s">
        <v>156</v>
      </c>
      <c r="BE1065" s="232">
        <f>IF(N1065="základní",J1065,0)</f>
        <v>0</v>
      </c>
      <c r="BF1065" s="232">
        <f>IF(N1065="snížená",J1065,0)</f>
        <v>0</v>
      </c>
      <c r="BG1065" s="232">
        <f>IF(N1065="zákl. přenesená",J1065,0)</f>
        <v>0</v>
      </c>
      <c r="BH1065" s="232">
        <f>IF(N1065="sníž. přenesená",J1065,0)</f>
        <v>0</v>
      </c>
      <c r="BI1065" s="232">
        <f>IF(N1065="nulová",J1065,0)</f>
        <v>0</v>
      </c>
      <c r="BJ1065" s="19" t="s">
        <v>85</v>
      </c>
      <c r="BK1065" s="232">
        <f>ROUND(I1065*H1065,2)</f>
        <v>0</v>
      </c>
      <c r="BL1065" s="19" t="s">
        <v>273</v>
      </c>
      <c r="BM1065" s="231" t="s">
        <v>1127</v>
      </c>
    </row>
    <row r="1066" s="2" customFormat="1">
      <c r="A1066" s="40"/>
      <c r="B1066" s="41"/>
      <c r="C1066" s="42"/>
      <c r="D1066" s="233" t="s">
        <v>168</v>
      </c>
      <c r="E1066" s="42"/>
      <c r="F1066" s="234" t="s">
        <v>1128</v>
      </c>
      <c r="G1066" s="42"/>
      <c r="H1066" s="42"/>
      <c r="I1066" s="235"/>
      <c r="J1066" s="42"/>
      <c r="K1066" s="42"/>
      <c r="L1066" s="46"/>
      <c r="M1066" s="236"/>
      <c r="N1066" s="237"/>
      <c r="O1066" s="93"/>
      <c r="P1066" s="93"/>
      <c r="Q1066" s="93"/>
      <c r="R1066" s="93"/>
      <c r="S1066" s="93"/>
      <c r="T1066" s="94"/>
      <c r="U1066" s="40"/>
      <c r="V1066" s="40"/>
      <c r="W1066" s="40"/>
      <c r="X1066" s="40"/>
      <c r="Y1066" s="40"/>
      <c r="Z1066" s="40"/>
      <c r="AA1066" s="40"/>
      <c r="AB1066" s="40"/>
      <c r="AC1066" s="40"/>
      <c r="AD1066" s="40"/>
      <c r="AE1066" s="40"/>
      <c r="AT1066" s="19" t="s">
        <v>168</v>
      </c>
      <c r="AU1066" s="19" t="s">
        <v>157</v>
      </c>
    </row>
    <row r="1067" s="15" customFormat="1">
      <c r="A1067" s="15"/>
      <c r="B1067" s="260"/>
      <c r="C1067" s="261"/>
      <c r="D1067" s="233" t="s">
        <v>170</v>
      </c>
      <c r="E1067" s="262" t="s">
        <v>1</v>
      </c>
      <c r="F1067" s="263" t="s">
        <v>343</v>
      </c>
      <c r="G1067" s="261"/>
      <c r="H1067" s="262" t="s">
        <v>1</v>
      </c>
      <c r="I1067" s="264"/>
      <c r="J1067" s="261"/>
      <c r="K1067" s="261"/>
      <c r="L1067" s="265"/>
      <c r="M1067" s="266"/>
      <c r="N1067" s="267"/>
      <c r="O1067" s="267"/>
      <c r="P1067" s="267"/>
      <c r="Q1067" s="267"/>
      <c r="R1067" s="267"/>
      <c r="S1067" s="267"/>
      <c r="T1067" s="268"/>
      <c r="U1067" s="15"/>
      <c r="V1067" s="15"/>
      <c r="W1067" s="15"/>
      <c r="X1067" s="15"/>
      <c r="Y1067" s="15"/>
      <c r="Z1067" s="15"/>
      <c r="AA1067" s="15"/>
      <c r="AB1067" s="15"/>
      <c r="AC1067" s="15"/>
      <c r="AD1067" s="15"/>
      <c r="AE1067" s="15"/>
      <c r="AT1067" s="269" t="s">
        <v>170</v>
      </c>
      <c r="AU1067" s="269" t="s">
        <v>157</v>
      </c>
      <c r="AV1067" s="15" t="s">
        <v>85</v>
      </c>
      <c r="AW1067" s="15" t="s">
        <v>35</v>
      </c>
      <c r="AX1067" s="15" t="s">
        <v>77</v>
      </c>
      <c r="AY1067" s="269" t="s">
        <v>156</v>
      </c>
    </row>
    <row r="1068" s="13" customFormat="1">
      <c r="A1068" s="13"/>
      <c r="B1068" s="238"/>
      <c r="C1068" s="239"/>
      <c r="D1068" s="233" t="s">
        <v>170</v>
      </c>
      <c r="E1068" s="240" t="s">
        <v>1</v>
      </c>
      <c r="F1068" s="241" t="s">
        <v>430</v>
      </c>
      <c r="G1068" s="239"/>
      <c r="H1068" s="242">
        <v>10.09</v>
      </c>
      <c r="I1068" s="243"/>
      <c r="J1068" s="239"/>
      <c r="K1068" s="239"/>
      <c r="L1068" s="244"/>
      <c r="M1068" s="245"/>
      <c r="N1068" s="246"/>
      <c r="O1068" s="246"/>
      <c r="P1068" s="246"/>
      <c r="Q1068" s="246"/>
      <c r="R1068" s="246"/>
      <c r="S1068" s="246"/>
      <c r="T1068" s="247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48" t="s">
        <v>170</v>
      </c>
      <c r="AU1068" s="248" t="s">
        <v>157</v>
      </c>
      <c r="AV1068" s="13" t="s">
        <v>87</v>
      </c>
      <c r="AW1068" s="13" t="s">
        <v>35</v>
      </c>
      <c r="AX1068" s="13" t="s">
        <v>77</v>
      </c>
      <c r="AY1068" s="248" t="s">
        <v>156</v>
      </c>
    </row>
    <row r="1069" s="13" customFormat="1">
      <c r="A1069" s="13"/>
      <c r="B1069" s="238"/>
      <c r="C1069" s="239"/>
      <c r="D1069" s="233" t="s">
        <v>170</v>
      </c>
      <c r="E1069" s="240" t="s">
        <v>1</v>
      </c>
      <c r="F1069" s="241" t="s">
        <v>431</v>
      </c>
      <c r="G1069" s="239"/>
      <c r="H1069" s="242">
        <v>15.33</v>
      </c>
      <c r="I1069" s="243"/>
      <c r="J1069" s="239"/>
      <c r="K1069" s="239"/>
      <c r="L1069" s="244"/>
      <c r="M1069" s="245"/>
      <c r="N1069" s="246"/>
      <c r="O1069" s="246"/>
      <c r="P1069" s="246"/>
      <c r="Q1069" s="246"/>
      <c r="R1069" s="246"/>
      <c r="S1069" s="246"/>
      <c r="T1069" s="247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48" t="s">
        <v>170</v>
      </c>
      <c r="AU1069" s="248" t="s">
        <v>157</v>
      </c>
      <c r="AV1069" s="13" t="s">
        <v>87</v>
      </c>
      <c r="AW1069" s="13" t="s">
        <v>35</v>
      </c>
      <c r="AX1069" s="13" t="s">
        <v>77</v>
      </c>
      <c r="AY1069" s="248" t="s">
        <v>156</v>
      </c>
    </row>
    <row r="1070" s="13" customFormat="1">
      <c r="A1070" s="13"/>
      <c r="B1070" s="238"/>
      <c r="C1070" s="239"/>
      <c r="D1070" s="233" t="s">
        <v>170</v>
      </c>
      <c r="E1070" s="240" t="s">
        <v>1</v>
      </c>
      <c r="F1070" s="241" t="s">
        <v>432</v>
      </c>
      <c r="G1070" s="239"/>
      <c r="H1070" s="242">
        <v>8.75</v>
      </c>
      <c r="I1070" s="243"/>
      <c r="J1070" s="239"/>
      <c r="K1070" s="239"/>
      <c r="L1070" s="244"/>
      <c r="M1070" s="245"/>
      <c r="N1070" s="246"/>
      <c r="O1070" s="246"/>
      <c r="P1070" s="246"/>
      <c r="Q1070" s="246"/>
      <c r="R1070" s="246"/>
      <c r="S1070" s="246"/>
      <c r="T1070" s="247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48" t="s">
        <v>170</v>
      </c>
      <c r="AU1070" s="248" t="s">
        <v>157</v>
      </c>
      <c r="AV1070" s="13" t="s">
        <v>87</v>
      </c>
      <c r="AW1070" s="13" t="s">
        <v>35</v>
      </c>
      <c r="AX1070" s="13" t="s">
        <v>77</v>
      </c>
      <c r="AY1070" s="248" t="s">
        <v>156</v>
      </c>
    </row>
    <row r="1071" s="13" customFormat="1">
      <c r="A1071" s="13"/>
      <c r="B1071" s="238"/>
      <c r="C1071" s="239"/>
      <c r="D1071" s="233" t="s">
        <v>170</v>
      </c>
      <c r="E1071" s="240" t="s">
        <v>1</v>
      </c>
      <c r="F1071" s="241" t="s">
        <v>433</v>
      </c>
      <c r="G1071" s="239"/>
      <c r="H1071" s="242">
        <v>8.8100000000000005</v>
      </c>
      <c r="I1071" s="243"/>
      <c r="J1071" s="239"/>
      <c r="K1071" s="239"/>
      <c r="L1071" s="244"/>
      <c r="M1071" s="245"/>
      <c r="N1071" s="246"/>
      <c r="O1071" s="246"/>
      <c r="P1071" s="246"/>
      <c r="Q1071" s="246"/>
      <c r="R1071" s="246"/>
      <c r="S1071" s="246"/>
      <c r="T1071" s="247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48" t="s">
        <v>170</v>
      </c>
      <c r="AU1071" s="248" t="s">
        <v>157</v>
      </c>
      <c r="AV1071" s="13" t="s">
        <v>87</v>
      </c>
      <c r="AW1071" s="13" t="s">
        <v>35</v>
      </c>
      <c r="AX1071" s="13" t="s">
        <v>77</v>
      </c>
      <c r="AY1071" s="248" t="s">
        <v>156</v>
      </c>
    </row>
    <row r="1072" s="13" customFormat="1">
      <c r="A1072" s="13"/>
      <c r="B1072" s="238"/>
      <c r="C1072" s="239"/>
      <c r="D1072" s="233" t="s">
        <v>170</v>
      </c>
      <c r="E1072" s="240" t="s">
        <v>1</v>
      </c>
      <c r="F1072" s="241" t="s">
        <v>434</v>
      </c>
      <c r="G1072" s="239"/>
      <c r="H1072" s="242">
        <v>14.1</v>
      </c>
      <c r="I1072" s="243"/>
      <c r="J1072" s="239"/>
      <c r="K1072" s="239"/>
      <c r="L1072" s="244"/>
      <c r="M1072" s="245"/>
      <c r="N1072" s="246"/>
      <c r="O1072" s="246"/>
      <c r="P1072" s="246"/>
      <c r="Q1072" s="246"/>
      <c r="R1072" s="246"/>
      <c r="S1072" s="246"/>
      <c r="T1072" s="247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48" t="s">
        <v>170</v>
      </c>
      <c r="AU1072" s="248" t="s">
        <v>157</v>
      </c>
      <c r="AV1072" s="13" t="s">
        <v>87</v>
      </c>
      <c r="AW1072" s="13" t="s">
        <v>35</v>
      </c>
      <c r="AX1072" s="13" t="s">
        <v>77</v>
      </c>
      <c r="AY1072" s="248" t="s">
        <v>156</v>
      </c>
    </row>
    <row r="1073" s="14" customFormat="1">
      <c r="A1073" s="14"/>
      <c r="B1073" s="249"/>
      <c r="C1073" s="250"/>
      <c r="D1073" s="233" t="s">
        <v>170</v>
      </c>
      <c r="E1073" s="251" t="s">
        <v>1</v>
      </c>
      <c r="F1073" s="252" t="s">
        <v>174</v>
      </c>
      <c r="G1073" s="250"/>
      <c r="H1073" s="253">
        <v>57.079999999999998</v>
      </c>
      <c r="I1073" s="254"/>
      <c r="J1073" s="250"/>
      <c r="K1073" s="250"/>
      <c r="L1073" s="255"/>
      <c r="M1073" s="256"/>
      <c r="N1073" s="257"/>
      <c r="O1073" s="257"/>
      <c r="P1073" s="257"/>
      <c r="Q1073" s="257"/>
      <c r="R1073" s="257"/>
      <c r="S1073" s="257"/>
      <c r="T1073" s="258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59" t="s">
        <v>170</v>
      </c>
      <c r="AU1073" s="259" t="s">
        <v>157</v>
      </c>
      <c r="AV1073" s="14" t="s">
        <v>166</v>
      </c>
      <c r="AW1073" s="14" t="s">
        <v>35</v>
      </c>
      <c r="AX1073" s="14" t="s">
        <v>77</v>
      </c>
      <c r="AY1073" s="259" t="s">
        <v>156</v>
      </c>
    </row>
    <row r="1074" s="13" customFormat="1">
      <c r="A1074" s="13"/>
      <c r="B1074" s="238"/>
      <c r="C1074" s="239"/>
      <c r="D1074" s="233" t="s">
        <v>170</v>
      </c>
      <c r="E1074" s="240" t="s">
        <v>1</v>
      </c>
      <c r="F1074" s="241" t="s">
        <v>435</v>
      </c>
      <c r="G1074" s="239"/>
      <c r="H1074" s="242">
        <v>171.24000000000001</v>
      </c>
      <c r="I1074" s="243"/>
      <c r="J1074" s="239"/>
      <c r="K1074" s="239"/>
      <c r="L1074" s="244"/>
      <c r="M1074" s="245"/>
      <c r="N1074" s="246"/>
      <c r="O1074" s="246"/>
      <c r="P1074" s="246"/>
      <c r="Q1074" s="246"/>
      <c r="R1074" s="246"/>
      <c r="S1074" s="246"/>
      <c r="T1074" s="247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48" t="s">
        <v>170</v>
      </c>
      <c r="AU1074" s="248" t="s">
        <v>157</v>
      </c>
      <c r="AV1074" s="13" t="s">
        <v>87</v>
      </c>
      <c r="AW1074" s="13" t="s">
        <v>35</v>
      </c>
      <c r="AX1074" s="13" t="s">
        <v>77</v>
      </c>
      <c r="AY1074" s="248" t="s">
        <v>156</v>
      </c>
    </row>
    <row r="1075" s="15" customFormat="1">
      <c r="A1075" s="15"/>
      <c r="B1075" s="260"/>
      <c r="C1075" s="261"/>
      <c r="D1075" s="233" t="s">
        <v>170</v>
      </c>
      <c r="E1075" s="262" t="s">
        <v>1</v>
      </c>
      <c r="F1075" s="263" t="s">
        <v>1088</v>
      </c>
      <c r="G1075" s="261"/>
      <c r="H1075" s="262" t="s">
        <v>1</v>
      </c>
      <c r="I1075" s="264"/>
      <c r="J1075" s="261"/>
      <c r="K1075" s="261"/>
      <c r="L1075" s="265"/>
      <c r="M1075" s="266"/>
      <c r="N1075" s="267"/>
      <c r="O1075" s="267"/>
      <c r="P1075" s="267"/>
      <c r="Q1075" s="267"/>
      <c r="R1075" s="267"/>
      <c r="S1075" s="267"/>
      <c r="T1075" s="268"/>
      <c r="U1075" s="15"/>
      <c r="V1075" s="15"/>
      <c r="W1075" s="15"/>
      <c r="X1075" s="15"/>
      <c r="Y1075" s="15"/>
      <c r="Z1075" s="15"/>
      <c r="AA1075" s="15"/>
      <c r="AB1075" s="15"/>
      <c r="AC1075" s="15"/>
      <c r="AD1075" s="15"/>
      <c r="AE1075" s="15"/>
      <c r="AT1075" s="269" t="s">
        <v>170</v>
      </c>
      <c r="AU1075" s="269" t="s">
        <v>157</v>
      </c>
      <c r="AV1075" s="15" t="s">
        <v>85</v>
      </c>
      <c r="AW1075" s="15" t="s">
        <v>35</v>
      </c>
      <c r="AX1075" s="15" t="s">
        <v>77</v>
      </c>
      <c r="AY1075" s="269" t="s">
        <v>156</v>
      </c>
    </row>
    <row r="1076" s="13" customFormat="1">
      <c r="A1076" s="13"/>
      <c r="B1076" s="238"/>
      <c r="C1076" s="239"/>
      <c r="D1076" s="233" t="s">
        <v>170</v>
      </c>
      <c r="E1076" s="240" t="s">
        <v>1</v>
      </c>
      <c r="F1076" s="241" t="s">
        <v>1089</v>
      </c>
      <c r="G1076" s="239"/>
      <c r="H1076" s="242">
        <v>4.5999999999999996</v>
      </c>
      <c r="I1076" s="243"/>
      <c r="J1076" s="239"/>
      <c r="K1076" s="239"/>
      <c r="L1076" s="244"/>
      <c r="M1076" s="245"/>
      <c r="N1076" s="246"/>
      <c r="O1076" s="246"/>
      <c r="P1076" s="246"/>
      <c r="Q1076" s="246"/>
      <c r="R1076" s="246"/>
      <c r="S1076" s="246"/>
      <c r="T1076" s="247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48" t="s">
        <v>170</v>
      </c>
      <c r="AU1076" s="248" t="s">
        <v>157</v>
      </c>
      <c r="AV1076" s="13" t="s">
        <v>87</v>
      </c>
      <c r="AW1076" s="13" t="s">
        <v>35</v>
      </c>
      <c r="AX1076" s="13" t="s">
        <v>77</v>
      </c>
      <c r="AY1076" s="248" t="s">
        <v>156</v>
      </c>
    </row>
    <row r="1077" s="13" customFormat="1">
      <c r="A1077" s="13"/>
      <c r="B1077" s="238"/>
      <c r="C1077" s="239"/>
      <c r="D1077" s="233" t="s">
        <v>170</v>
      </c>
      <c r="E1077" s="240" t="s">
        <v>1</v>
      </c>
      <c r="F1077" s="241" t="s">
        <v>1090</v>
      </c>
      <c r="G1077" s="239"/>
      <c r="H1077" s="242">
        <v>4.5999999999999996</v>
      </c>
      <c r="I1077" s="243"/>
      <c r="J1077" s="239"/>
      <c r="K1077" s="239"/>
      <c r="L1077" s="244"/>
      <c r="M1077" s="245"/>
      <c r="N1077" s="246"/>
      <c r="O1077" s="246"/>
      <c r="P1077" s="246"/>
      <c r="Q1077" s="246"/>
      <c r="R1077" s="246"/>
      <c r="S1077" s="246"/>
      <c r="T1077" s="247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48" t="s">
        <v>170</v>
      </c>
      <c r="AU1077" s="248" t="s">
        <v>157</v>
      </c>
      <c r="AV1077" s="13" t="s">
        <v>87</v>
      </c>
      <c r="AW1077" s="13" t="s">
        <v>35</v>
      </c>
      <c r="AX1077" s="13" t="s">
        <v>77</v>
      </c>
      <c r="AY1077" s="248" t="s">
        <v>156</v>
      </c>
    </row>
    <row r="1078" s="13" customFormat="1">
      <c r="A1078" s="13"/>
      <c r="B1078" s="238"/>
      <c r="C1078" s="239"/>
      <c r="D1078" s="233" t="s">
        <v>170</v>
      </c>
      <c r="E1078" s="240" t="s">
        <v>1</v>
      </c>
      <c r="F1078" s="241" t="s">
        <v>1091</v>
      </c>
      <c r="G1078" s="239"/>
      <c r="H1078" s="242">
        <v>4.5999999999999996</v>
      </c>
      <c r="I1078" s="243"/>
      <c r="J1078" s="239"/>
      <c r="K1078" s="239"/>
      <c r="L1078" s="244"/>
      <c r="M1078" s="245"/>
      <c r="N1078" s="246"/>
      <c r="O1078" s="246"/>
      <c r="P1078" s="246"/>
      <c r="Q1078" s="246"/>
      <c r="R1078" s="246"/>
      <c r="S1078" s="246"/>
      <c r="T1078" s="247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48" t="s">
        <v>170</v>
      </c>
      <c r="AU1078" s="248" t="s">
        <v>157</v>
      </c>
      <c r="AV1078" s="13" t="s">
        <v>87</v>
      </c>
      <c r="AW1078" s="13" t="s">
        <v>35</v>
      </c>
      <c r="AX1078" s="13" t="s">
        <v>77</v>
      </c>
      <c r="AY1078" s="248" t="s">
        <v>156</v>
      </c>
    </row>
    <row r="1079" s="14" customFormat="1">
      <c r="A1079" s="14"/>
      <c r="B1079" s="249"/>
      <c r="C1079" s="250"/>
      <c r="D1079" s="233" t="s">
        <v>170</v>
      </c>
      <c r="E1079" s="251" t="s">
        <v>1</v>
      </c>
      <c r="F1079" s="252" t="s">
        <v>174</v>
      </c>
      <c r="G1079" s="250"/>
      <c r="H1079" s="253">
        <v>185.03999999999999</v>
      </c>
      <c r="I1079" s="254"/>
      <c r="J1079" s="250"/>
      <c r="K1079" s="250"/>
      <c r="L1079" s="255"/>
      <c r="M1079" s="256"/>
      <c r="N1079" s="257"/>
      <c r="O1079" s="257"/>
      <c r="P1079" s="257"/>
      <c r="Q1079" s="257"/>
      <c r="R1079" s="257"/>
      <c r="S1079" s="257"/>
      <c r="T1079" s="258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59" t="s">
        <v>170</v>
      </c>
      <c r="AU1079" s="259" t="s">
        <v>157</v>
      </c>
      <c r="AV1079" s="14" t="s">
        <v>166</v>
      </c>
      <c r="AW1079" s="14" t="s">
        <v>35</v>
      </c>
      <c r="AX1079" s="14" t="s">
        <v>85</v>
      </c>
      <c r="AY1079" s="259" t="s">
        <v>156</v>
      </c>
    </row>
    <row r="1080" s="2" customFormat="1" ht="24.15" customHeight="1">
      <c r="A1080" s="40"/>
      <c r="B1080" s="41"/>
      <c r="C1080" s="220" t="s">
        <v>1129</v>
      </c>
      <c r="D1080" s="220" t="s">
        <v>161</v>
      </c>
      <c r="E1080" s="221" t="s">
        <v>1130</v>
      </c>
      <c r="F1080" s="222" t="s">
        <v>1131</v>
      </c>
      <c r="G1080" s="223" t="s">
        <v>185</v>
      </c>
      <c r="H1080" s="224">
        <v>185.03999999999999</v>
      </c>
      <c r="I1080" s="225"/>
      <c r="J1080" s="226">
        <f>ROUND(I1080*H1080,2)</f>
        <v>0</v>
      </c>
      <c r="K1080" s="222" t="s">
        <v>165</v>
      </c>
      <c r="L1080" s="46"/>
      <c r="M1080" s="227" t="s">
        <v>1</v>
      </c>
      <c r="N1080" s="228" t="s">
        <v>42</v>
      </c>
      <c r="O1080" s="93"/>
      <c r="P1080" s="229">
        <f>O1080*H1080</f>
        <v>0</v>
      </c>
      <c r="Q1080" s="229">
        <v>3.0000000000000001E-05</v>
      </c>
      <c r="R1080" s="229">
        <f>Q1080*H1080</f>
        <v>0.0055512000000000001</v>
      </c>
      <c r="S1080" s="229">
        <v>0</v>
      </c>
      <c r="T1080" s="230">
        <f>S1080*H1080</f>
        <v>0</v>
      </c>
      <c r="U1080" s="40"/>
      <c r="V1080" s="40"/>
      <c r="W1080" s="40"/>
      <c r="X1080" s="40"/>
      <c r="Y1080" s="40"/>
      <c r="Z1080" s="40"/>
      <c r="AA1080" s="40"/>
      <c r="AB1080" s="40"/>
      <c r="AC1080" s="40"/>
      <c r="AD1080" s="40"/>
      <c r="AE1080" s="40"/>
      <c r="AR1080" s="231" t="s">
        <v>273</v>
      </c>
      <c r="AT1080" s="231" t="s">
        <v>161</v>
      </c>
      <c r="AU1080" s="231" t="s">
        <v>157</v>
      </c>
      <c r="AY1080" s="19" t="s">
        <v>156</v>
      </c>
      <c r="BE1080" s="232">
        <f>IF(N1080="základní",J1080,0)</f>
        <v>0</v>
      </c>
      <c r="BF1080" s="232">
        <f>IF(N1080="snížená",J1080,0)</f>
        <v>0</v>
      </c>
      <c r="BG1080" s="232">
        <f>IF(N1080="zákl. přenesená",J1080,0)</f>
        <v>0</v>
      </c>
      <c r="BH1080" s="232">
        <f>IF(N1080="sníž. přenesená",J1080,0)</f>
        <v>0</v>
      </c>
      <c r="BI1080" s="232">
        <f>IF(N1080="nulová",J1080,0)</f>
        <v>0</v>
      </c>
      <c r="BJ1080" s="19" t="s">
        <v>85</v>
      </c>
      <c r="BK1080" s="232">
        <f>ROUND(I1080*H1080,2)</f>
        <v>0</v>
      </c>
      <c r="BL1080" s="19" t="s">
        <v>273</v>
      </c>
      <c r="BM1080" s="231" t="s">
        <v>1132</v>
      </c>
    </row>
    <row r="1081" s="2" customFormat="1">
      <c r="A1081" s="40"/>
      <c r="B1081" s="41"/>
      <c r="C1081" s="42"/>
      <c r="D1081" s="233" t="s">
        <v>168</v>
      </c>
      <c r="E1081" s="42"/>
      <c r="F1081" s="234" t="s">
        <v>1133</v>
      </c>
      <c r="G1081" s="42"/>
      <c r="H1081" s="42"/>
      <c r="I1081" s="235"/>
      <c r="J1081" s="42"/>
      <c r="K1081" s="42"/>
      <c r="L1081" s="46"/>
      <c r="M1081" s="236"/>
      <c r="N1081" s="237"/>
      <c r="O1081" s="93"/>
      <c r="P1081" s="93"/>
      <c r="Q1081" s="93"/>
      <c r="R1081" s="93"/>
      <c r="S1081" s="93"/>
      <c r="T1081" s="94"/>
      <c r="U1081" s="40"/>
      <c r="V1081" s="40"/>
      <c r="W1081" s="40"/>
      <c r="X1081" s="40"/>
      <c r="Y1081" s="40"/>
      <c r="Z1081" s="40"/>
      <c r="AA1081" s="40"/>
      <c r="AB1081" s="40"/>
      <c r="AC1081" s="40"/>
      <c r="AD1081" s="40"/>
      <c r="AE1081" s="40"/>
      <c r="AT1081" s="19" t="s">
        <v>168</v>
      </c>
      <c r="AU1081" s="19" t="s">
        <v>157</v>
      </c>
    </row>
    <row r="1082" s="15" customFormat="1">
      <c r="A1082" s="15"/>
      <c r="B1082" s="260"/>
      <c r="C1082" s="261"/>
      <c r="D1082" s="233" t="s">
        <v>170</v>
      </c>
      <c r="E1082" s="262" t="s">
        <v>1</v>
      </c>
      <c r="F1082" s="263" t="s">
        <v>343</v>
      </c>
      <c r="G1082" s="261"/>
      <c r="H1082" s="262" t="s">
        <v>1</v>
      </c>
      <c r="I1082" s="264"/>
      <c r="J1082" s="261"/>
      <c r="K1082" s="261"/>
      <c r="L1082" s="265"/>
      <c r="M1082" s="266"/>
      <c r="N1082" s="267"/>
      <c r="O1082" s="267"/>
      <c r="P1082" s="267"/>
      <c r="Q1082" s="267"/>
      <c r="R1082" s="267"/>
      <c r="S1082" s="267"/>
      <c r="T1082" s="268"/>
      <c r="U1082" s="15"/>
      <c r="V1082" s="15"/>
      <c r="W1082" s="15"/>
      <c r="X1082" s="15"/>
      <c r="Y1082" s="15"/>
      <c r="Z1082" s="15"/>
      <c r="AA1082" s="15"/>
      <c r="AB1082" s="15"/>
      <c r="AC1082" s="15"/>
      <c r="AD1082" s="15"/>
      <c r="AE1082" s="15"/>
      <c r="AT1082" s="269" t="s">
        <v>170</v>
      </c>
      <c r="AU1082" s="269" t="s">
        <v>157</v>
      </c>
      <c r="AV1082" s="15" t="s">
        <v>85</v>
      </c>
      <c r="AW1082" s="15" t="s">
        <v>35</v>
      </c>
      <c r="AX1082" s="15" t="s">
        <v>77</v>
      </c>
      <c r="AY1082" s="269" t="s">
        <v>156</v>
      </c>
    </row>
    <row r="1083" s="13" customFormat="1">
      <c r="A1083" s="13"/>
      <c r="B1083" s="238"/>
      <c r="C1083" s="239"/>
      <c r="D1083" s="233" t="s">
        <v>170</v>
      </c>
      <c r="E1083" s="240" t="s">
        <v>1</v>
      </c>
      <c r="F1083" s="241" t="s">
        <v>430</v>
      </c>
      <c r="G1083" s="239"/>
      <c r="H1083" s="242">
        <v>10.09</v>
      </c>
      <c r="I1083" s="243"/>
      <c r="J1083" s="239"/>
      <c r="K1083" s="239"/>
      <c r="L1083" s="244"/>
      <c r="M1083" s="245"/>
      <c r="N1083" s="246"/>
      <c r="O1083" s="246"/>
      <c r="P1083" s="246"/>
      <c r="Q1083" s="246"/>
      <c r="R1083" s="246"/>
      <c r="S1083" s="246"/>
      <c r="T1083" s="247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48" t="s">
        <v>170</v>
      </c>
      <c r="AU1083" s="248" t="s">
        <v>157</v>
      </c>
      <c r="AV1083" s="13" t="s">
        <v>87</v>
      </c>
      <c r="AW1083" s="13" t="s">
        <v>35</v>
      </c>
      <c r="AX1083" s="13" t="s">
        <v>77</v>
      </c>
      <c r="AY1083" s="248" t="s">
        <v>156</v>
      </c>
    </row>
    <row r="1084" s="13" customFormat="1">
      <c r="A1084" s="13"/>
      <c r="B1084" s="238"/>
      <c r="C1084" s="239"/>
      <c r="D1084" s="233" t="s">
        <v>170</v>
      </c>
      <c r="E1084" s="240" t="s">
        <v>1</v>
      </c>
      <c r="F1084" s="241" t="s">
        <v>431</v>
      </c>
      <c r="G1084" s="239"/>
      <c r="H1084" s="242">
        <v>15.33</v>
      </c>
      <c r="I1084" s="243"/>
      <c r="J1084" s="239"/>
      <c r="K1084" s="239"/>
      <c r="L1084" s="244"/>
      <c r="M1084" s="245"/>
      <c r="N1084" s="246"/>
      <c r="O1084" s="246"/>
      <c r="P1084" s="246"/>
      <c r="Q1084" s="246"/>
      <c r="R1084" s="246"/>
      <c r="S1084" s="246"/>
      <c r="T1084" s="247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48" t="s">
        <v>170</v>
      </c>
      <c r="AU1084" s="248" t="s">
        <v>157</v>
      </c>
      <c r="AV1084" s="13" t="s">
        <v>87</v>
      </c>
      <c r="AW1084" s="13" t="s">
        <v>35</v>
      </c>
      <c r="AX1084" s="13" t="s">
        <v>77</v>
      </c>
      <c r="AY1084" s="248" t="s">
        <v>156</v>
      </c>
    </row>
    <row r="1085" s="13" customFormat="1">
      <c r="A1085" s="13"/>
      <c r="B1085" s="238"/>
      <c r="C1085" s="239"/>
      <c r="D1085" s="233" t="s">
        <v>170</v>
      </c>
      <c r="E1085" s="240" t="s">
        <v>1</v>
      </c>
      <c r="F1085" s="241" t="s">
        <v>432</v>
      </c>
      <c r="G1085" s="239"/>
      <c r="H1085" s="242">
        <v>8.75</v>
      </c>
      <c r="I1085" s="243"/>
      <c r="J1085" s="239"/>
      <c r="K1085" s="239"/>
      <c r="L1085" s="244"/>
      <c r="M1085" s="245"/>
      <c r="N1085" s="246"/>
      <c r="O1085" s="246"/>
      <c r="P1085" s="246"/>
      <c r="Q1085" s="246"/>
      <c r="R1085" s="246"/>
      <c r="S1085" s="246"/>
      <c r="T1085" s="247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48" t="s">
        <v>170</v>
      </c>
      <c r="AU1085" s="248" t="s">
        <v>157</v>
      </c>
      <c r="AV1085" s="13" t="s">
        <v>87</v>
      </c>
      <c r="AW1085" s="13" t="s">
        <v>35</v>
      </c>
      <c r="AX1085" s="13" t="s">
        <v>77</v>
      </c>
      <c r="AY1085" s="248" t="s">
        <v>156</v>
      </c>
    </row>
    <row r="1086" s="13" customFormat="1">
      <c r="A1086" s="13"/>
      <c r="B1086" s="238"/>
      <c r="C1086" s="239"/>
      <c r="D1086" s="233" t="s">
        <v>170</v>
      </c>
      <c r="E1086" s="240" t="s">
        <v>1</v>
      </c>
      <c r="F1086" s="241" t="s">
        <v>433</v>
      </c>
      <c r="G1086" s="239"/>
      <c r="H1086" s="242">
        <v>8.8100000000000005</v>
      </c>
      <c r="I1086" s="243"/>
      <c r="J1086" s="239"/>
      <c r="K1086" s="239"/>
      <c r="L1086" s="244"/>
      <c r="M1086" s="245"/>
      <c r="N1086" s="246"/>
      <c r="O1086" s="246"/>
      <c r="P1086" s="246"/>
      <c r="Q1086" s="246"/>
      <c r="R1086" s="246"/>
      <c r="S1086" s="246"/>
      <c r="T1086" s="247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48" t="s">
        <v>170</v>
      </c>
      <c r="AU1086" s="248" t="s">
        <v>157</v>
      </c>
      <c r="AV1086" s="13" t="s">
        <v>87</v>
      </c>
      <c r="AW1086" s="13" t="s">
        <v>35</v>
      </c>
      <c r="AX1086" s="13" t="s">
        <v>77</v>
      </c>
      <c r="AY1086" s="248" t="s">
        <v>156</v>
      </c>
    </row>
    <row r="1087" s="13" customFormat="1">
      <c r="A1087" s="13"/>
      <c r="B1087" s="238"/>
      <c r="C1087" s="239"/>
      <c r="D1087" s="233" t="s">
        <v>170</v>
      </c>
      <c r="E1087" s="240" t="s">
        <v>1</v>
      </c>
      <c r="F1087" s="241" t="s">
        <v>434</v>
      </c>
      <c r="G1087" s="239"/>
      <c r="H1087" s="242">
        <v>14.1</v>
      </c>
      <c r="I1087" s="243"/>
      <c r="J1087" s="239"/>
      <c r="K1087" s="239"/>
      <c r="L1087" s="244"/>
      <c r="M1087" s="245"/>
      <c r="N1087" s="246"/>
      <c r="O1087" s="246"/>
      <c r="P1087" s="246"/>
      <c r="Q1087" s="246"/>
      <c r="R1087" s="246"/>
      <c r="S1087" s="246"/>
      <c r="T1087" s="247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48" t="s">
        <v>170</v>
      </c>
      <c r="AU1087" s="248" t="s">
        <v>157</v>
      </c>
      <c r="AV1087" s="13" t="s">
        <v>87</v>
      </c>
      <c r="AW1087" s="13" t="s">
        <v>35</v>
      </c>
      <c r="AX1087" s="13" t="s">
        <v>77</v>
      </c>
      <c r="AY1087" s="248" t="s">
        <v>156</v>
      </c>
    </row>
    <row r="1088" s="14" customFormat="1">
      <c r="A1088" s="14"/>
      <c r="B1088" s="249"/>
      <c r="C1088" s="250"/>
      <c r="D1088" s="233" t="s">
        <v>170</v>
      </c>
      <c r="E1088" s="251" t="s">
        <v>1</v>
      </c>
      <c r="F1088" s="252" t="s">
        <v>174</v>
      </c>
      <c r="G1088" s="250"/>
      <c r="H1088" s="253">
        <v>57.079999999999998</v>
      </c>
      <c r="I1088" s="254"/>
      <c r="J1088" s="250"/>
      <c r="K1088" s="250"/>
      <c r="L1088" s="255"/>
      <c r="M1088" s="256"/>
      <c r="N1088" s="257"/>
      <c r="O1088" s="257"/>
      <c r="P1088" s="257"/>
      <c r="Q1088" s="257"/>
      <c r="R1088" s="257"/>
      <c r="S1088" s="257"/>
      <c r="T1088" s="258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59" t="s">
        <v>170</v>
      </c>
      <c r="AU1088" s="259" t="s">
        <v>157</v>
      </c>
      <c r="AV1088" s="14" t="s">
        <v>166</v>
      </c>
      <c r="AW1088" s="14" t="s">
        <v>35</v>
      </c>
      <c r="AX1088" s="14" t="s">
        <v>77</v>
      </c>
      <c r="AY1088" s="259" t="s">
        <v>156</v>
      </c>
    </row>
    <row r="1089" s="13" customFormat="1">
      <c r="A1089" s="13"/>
      <c r="B1089" s="238"/>
      <c r="C1089" s="239"/>
      <c r="D1089" s="233" t="s">
        <v>170</v>
      </c>
      <c r="E1089" s="240" t="s">
        <v>1</v>
      </c>
      <c r="F1089" s="241" t="s">
        <v>435</v>
      </c>
      <c r="G1089" s="239"/>
      <c r="H1089" s="242">
        <v>171.24000000000001</v>
      </c>
      <c r="I1089" s="243"/>
      <c r="J1089" s="239"/>
      <c r="K1089" s="239"/>
      <c r="L1089" s="244"/>
      <c r="M1089" s="245"/>
      <c r="N1089" s="246"/>
      <c r="O1089" s="246"/>
      <c r="P1089" s="246"/>
      <c r="Q1089" s="246"/>
      <c r="R1089" s="246"/>
      <c r="S1089" s="246"/>
      <c r="T1089" s="247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48" t="s">
        <v>170</v>
      </c>
      <c r="AU1089" s="248" t="s">
        <v>157</v>
      </c>
      <c r="AV1089" s="13" t="s">
        <v>87</v>
      </c>
      <c r="AW1089" s="13" t="s">
        <v>35</v>
      </c>
      <c r="AX1089" s="13" t="s">
        <v>77</v>
      </c>
      <c r="AY1089" s="248" t="s">
        <v>156</v>
      </c>
    </row>
    <row r="1090" s="15" customFormat="1">
      <c r="A1090" s="15"/>
      <c r="B1090" s="260"/>
      <c r="C1090" s="261"/>
      <c r="D1090" s="233" t="s">
        <v>170</v>
      </c>
      <c r="E1090" s="262" t="s">
        <v>1</v>
      </c>
      <c r="F1090" s="263" t="s">
        <v>1088</v>
      </c>
      <c r="G1090" s="261"/>
      <c r="H1090" s="262" t="s">
        <v>1</v>
      </c>
      <c r="I1090" s="264"/>
      <c r="J1090" s="261"/>
      <c r="K1090" s="261"/>
      <c r="L1090" s="265"/>
      <c r="M1090" s="266"/>
      <c r="N1090" s="267"/>
      <c r="O1090" s="267"/>
      <c r="P1090" s="267"/>
      <c r="Q1090" s="267"/>
      <c r="R1090" s="267"/>
      <c r="S1090" s="267"/>
      <c r="T1090" s="268"/>
      <c r="U1090" s="15"/>
      <c r="V1090" s="15"/>
      <c r="W1090" s="15"/>
      <c r="X1090" s="15"/>
      <c r="Y1090" s="15"/>
      <c r="Z1090" s="15"/>
      <c r="AA1090" s="15"/>
      <c r="AB1090" s="15"/>
      <c r="AC1090" s="15"/>
      <c r="AD1090" s="15"/>
      <c r="AE1090" s="15"/>
      <c r="AT1090" s="269" t="s">
        <v>170</v>
      </c>
      <c r="AU1090" s="269" t="s">
        <v>157</v>
      </c>
      <c r="AV1090" s="15" t="s">
        <v>85</v>
      </c>
      <c r="AW1090" s="15" t="s">
        <v>35</v>
      </c>
      <c r="AX1090" s="15" t="s">
        <v>77</v>
      </c>
      <c r="AY1090" s="269" t="s">
        <v>156</v>
      </c>
    </row>
    <row r="1091" s="13" customFormat="1">
      <c r="A1091" s="13"/>
      <c r="B1091" s="238"/>
      <c r="C1091" s="239"/>
      <c r="D1091" s="233" t="s">
        <v>170</v>
      </c>
      <c r="E1091" s="240" t="s">
        <v>1</v>
      </c>
      <c r="F1091" s="241" t="s">
        <v>1089</v>
      </c>
      <c r="G1091" s="239"/>
      <c r="H1091" s="242">
        <v>4.5999999999999996</v>
      </c>
      <c r="I1091" s="243"/>
      <c r="J1091" s="239"/>
      <c r="K1091" s="239"/>
      <c r="L1091" s="244"/>
      <c r="M1091" s="245"/>
      <c r="N1091" s="246"/>
      <c r="O1091" s="246"/>
      <c r="P1091" s="246"/>
      <c r="Q1091" s="246"/>
      <c r="R1091" s="246"/>
      <c r="S1091" s="246"/>
      <c r="T1091" s="247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48" t="s">
        <v>170</v>
      </c>
      <c r="AU1091" s="248" t="s">
        <v>157</v>
      </c>
      <c r="AV1091" s="13" t="s">
        <v>87</v>
      </c>
      <c r="AW1091" s="13" t="s">
        <v>35</v>
      </c>
      <c r="AX1091" s="13" t="s">
        <v>77</v>
      </c>
      <c r="AY1091" s="248" t="s">
        <v>156</v>
      </c>
    </row>
    <row r="1092" s="13" customFormat="1">
      <c r="A1092" s="13"/>
      <c r="B1092" s="238"/>
      <c r="C1092" s="239"/>
      <c r="D1092" s="233" t="s">
        <v>170</v>
      </c>
      <c r="E1092" s="240" t="s">
        <v>1</v>
      </c>
      <c r="F1092" s="241" t="s">
        <v>1090</v>
      </c>
      <c r="G1092" s="239"/>
      <c r="H1092" s="242">
        <v>4.5999999999999996</v>
      </c>
      <c r="I1092" s="243"/>
      <c r="J1092" s="239"/>
      <c r="K1092" s="239"/>
      <c r="L1092" s="244"/>
      <c r="M1092" s="245"/>
      <c r="N1092" s="246"/>
      <c r="O1092" s="246"/>
      <c r="P1092" s="246"/>
      <c r="Q1092" s="246"/>
      <c r="R1092" s="246"/>
      <c r="S1092" s="246"/>
      <c r="T1092" s="247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248" t="s">
        <v>170</v>
      </c>
      <c r="AU1092" s="248" t="s">
        <v>157</v>
      </c>
      <c r="AV1092" s="13" t="s">
        <v>87</v>
      </c>
      <c r="AW1092" s="13" t="s">
        <v>35</v>
      </c>
      <c r="AX1092" s="13" t="s">
        <v>77</v>
      </c>
      <c r="AY1092" s="248" t="s">
        <v>156</v>
      </c>
    </row>
    <row r="1093" s="13" customFormat="1">
      <c r="A1093" s="13"/>
      <c r="B1093" s="238"/>
      <c r="C1093" s="239"/>
      <c r="D1093" s="233" t="s">
        <v>170</v>
      </c>
      <c r="E1093" s="240" t="s">
        <v>1</v>
      </c>
      <c r="F1093" s="241" t="s">
        <v>1091</v>
      </c>
      <c r="G1093" s="239"/>
      <c r="H1093" s="242">
        <v>4.5999999999999996</v>
      </c>
      <c r="I1093" s="243"/>
      <c r="J1093" s="239"/>
      <c r="K1093" s="239"/>
      <c r="L1093" s="244"/>
      <c r="M1093" s="245"/>
      <c r="N1093" s="246"/>
      <c r="O1093" s="246"/>
      <c r="P1093" s="246"/>
      <c r="Q1093" s="246"/>
      <c r="R1093" s="246"/>
      <c r="S1093" s="246"/>
      <c r="T1093" s="247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48" t="s">
        <v>170</v>
      </c>
      <c r="AU1093" s="248" t="s">
        <v>157</v>
      </c>
      <c r="AV1093" s="13" t="s">
        <v>87</v>
      </c>
      <c r="AW1093" s="13" t="s">
        <v>35</v>
      </c>
      <c r="AX1093" s="13" t="s">
        <v>77</v>
      </c>
      <c r="AY1093" s="248" t="s">
        <v>156</v>
      </c>
    </row>
    <row r="1094" s="14" customFormat="1">
      <c r="A1094" s="14"/>
      <c r="B1094" s="249"/>
      <c r="C1094" s="250"/>
      <c r="D1094" s="233" t="s">
        <v>170</v>
      </c>
      <c r="E1094" s="251" t="s">
        <v>1</v>
      </c>
      <c r="F1094" s="252" t="s">
        <v>174</v>
      </c>
      <c r="G1094" s="250"/>
      <c r="H1094" s="253">
        <v>185.03999999999999</v>
      </c>
      <c r="I1094" s="254"/>
      <c r="J1094" s="250"/>
      <c r="K1094" s="250"/>
      <c r="L1094" s="255"/>
      <c r="M1094" s="256"/>
      <c r="N1094" s="257"/>
      <c r="O1094" s="257"/>
      <c r="P1094" s="257"/>
      <c r="Q1094" s="257"/>
      <c r="R1094" s="257"/>
      <c r="S1094" s="257"/>
      <c r="T1094" s="258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59" t="s">
        <v>170</v>
      </c>
      <c r="AU1094" s="259" t="s">
        <v>157</v>
      </c>
      <c r="AV1094" s="14" t="s">
        <v>166</v>
      </c>
      <c r="AW1094" s="14" t="s">
        <v>35</v>
      </c>
      <c r="AX1094" s="14" t="s">
        <v>85</v>
      </c>
      <c r="AY1094" s="259" t="s">
        <v>156</v>
      </c>
    </row>
    <row r="1095" s="2" customFormat="1" ht="24.15" customHeight="1">
      <c r="A1095" s="40"/>
      <c r="B1095" s="41"/>
      <c r="C1095" s="220" t="s">
        <v>1134</v>
      </c>
      <c r="D1095" s="220" t="s">
        <v>161</v>
      </c>
      <c r="E1095" s="221" t="s">
        <v>1135</v>
      </c>
      <c r="F1095" s="222" t="s">
        <v>1136</v>
      </c>
      <c r="G1095" s="223" t="s">
        <v>209</v>
      </c>
      <c r="H1095" s="224">
        <v>4.6319999999999997</v>
      </c>
      <c r="I1095" s="225"/>
      <c r="J1095" s="226">
        <f>ROUND(I1095*H1095,2)</f>
        <v>0</v>
      </c>
      <c r="K1095" s="222" t="s">
        <v>165</v>
      </c>
      <c r="L1095" s="46"/>
      <c r="M1095" s="227" t="s">
        <v>1</v>
      </c>
      <c r="N1095" s="228" t="s">
        <v>42</v>
      </c>
      <c r="O1095" s="93"/>
      <c r="P1095" s="229">
        <f>O1095*H1095</f>
        <v>0</v>
      </c>
      <c r="Q1095" s="229">
        <v>0</v>
      </c>
      <c r="R1095" s="229">
        <f>Q1095*H1095</f>
        <v>0</v>
      </c>
      <c r="S1095" s="229">
        <v>0</v>
      </c>
      <c r="T1095" s="230">
        <f>S1095*H1095</f>
        <v>0</v>
      </c>
      <c r="U1095" s="40"/>
      <c r="V1095" s="40"/>
      <c r="W1095" s="40"/>
      <c r="X1095" s="40"/>
      <c r="Y1095" s="40"/>
      <c r="Z1095" s="40"/>
      <c r="AA1095" s="40"/>
      <c r="AB1095" s="40"/>
      <c r="AC1095" s="40"/>
      <c r="AD1095" s="40"/>
      <c r="AE1095" s="40"/>
      <c r="AR1095" s="231" t="s">
        <v>273</v>
      </c>
      <c r="AT1095" s="231" t="s">
        <v>161</v>
      </c>
      <c r="AU1095" s="231" t="s">
        <v>157</v>
      </c>
      <c r="AY1095" s="19" t="s">
        <v>156</v>
      </c>
      <c r="BE1095" s="232">
        <f>IF(N1095="základní",J1095,0)</f>
        <v>0</v>
      </c>
      <c r="BF1095" s="232">
        <f>IF(N1095="snížená",J1095,0)</f>
        <v>0</v>
      </c>
      <c r="BG1095" s="232">
        <f>IF(N1095="zákl. přenesená",J1095,0)</f>
        <v>0</v>
      </c>
      <c r="BH1095" s="232">
        <f>IF(N1095="sníž. přenesená",J1095,0)</f>
        <v>0</v>
      </c>
      <c r="BI1095" s="232">
        <f>IF(N1095="nulová",J1095,0)</f>
        <v>0</v>
      </c>
      <c r="BJ1095" s="19" t="s">
        <v>85</v>
      </c>
      <c r="BK1095" s="232">
        <f>ROUND(I1095*H1095,2)</f>
        <v>0</v>
      </c>
      <c r="BL1095" s="19" t="s">
        <v>273</v>
      </c>
      <c r="BM1095" s="231" t="s">
        <v>1137</v>
      </c>
    </row>
    <row r="1096" s="2" customFormat="1">
      <c r="A1096" s="40"/>
      <c r="B1096" s="41"/>
      <c r="C1096" s="42"/>
      <c r="D1096" s="233" t="s">
        <v>168</v>
      </c>
      <c r="E1096" s="42"/>
      <c r="F1096" s="234" t="s">
        <v>1138</v>
      </c>
      <c r="G1096" s="42"/>
      <c r="H1096" s="42"/>
      <c r="I1096" s="235"/>
      <c r="J1096" s="42"/>
      <c r="K1096" s="42"/>
      <c r="L1096" s="46"/>
      <c r="M1096" s="236"/>
      <c r="N1096" s="237"/>
      <c r="O1096" s="93"/>
      <c r="P1096" s="93"/>
      <c r="Q1096" s="93"/>
      <c r="R1096" s="93"/>
      <c r="S1096" s="93"/>
      <c r="T1096" s="94"/>
      <c r="U1096" s="40"/>
      <c r="V1096" s="40"/>
      <c r="W1096" s="40"/>
      <c r="X1096" s="40"/>
      <c r="Y1096" s="40"/>
      <c r="Z1096" s="40"/>
      <c r="AA1096" s="40"/>
      <c r="AB1096" s="40"/>
      <c r="AC1096" s="40"/>
      <c r="AD1096" s="40"/>
      <c r="AE1096" s="40"/>
      <c r="AT1096" s="19" t="s">
        <v>168</v>
      </c>
      <c r="AU1096" s="19" t="s">
        <v>157</v>
      </c>
    </row>
    <row r="1097" s="12" customFormat="1" ht="20.88" customHeight="1">
      <c r="A1097" s="12"/>
      <c r="B1097" s="204"/>
      <c r="C1097" s="205"/>
      <c r="D1097" s="206" t="s">
        <v>76</v>
      </c>
      <c r="E1097" s="218" t="s">
        <v>1139</v>
      </c>
      <c r="F1097" s="218" t="s">
        <v>1140</v>
      </c>
      <c r="G1097" s="205"/>
      <c r="H1097" s="205"/>
      <c r="I1097" s="208"/>
      <c r="J1097" s="219">
        <f>BK1097</f>
        <v>0</v>
      </c>
      <c r="K1097" s="205"/>
      <c r="L1097" s="210"/>
      <c r="M1097" s="211"/>
      <c r="N1097" s="212"/>
      <c r="O1097" s="212"/>
      <c r="P1097" s="213">
        <f>SUM(P1098:P1100)</f>
        <v>0</v>
      </c>
      <c r="Q1097" s="212"/>
      <c r="R1097" s="213">
        <f>SUM(R1098:R1100)</f>
        <v>0</v>
      </c>
      <c r="S1097" s="212"/>
      <c r="T1097" s="214">
        <f>SUM(T1098:T1100)</f>
        <v>0</v>
      </c>
      <c r="U1097" s="12"/>
      <c r="V1097" s="12"/>
      <c r="W1097" s="12"/>
      <c r="X1097" s="12"/>
      <c r="Y1097" s="12"/>
      <c r="Z1097" s="12"/>
      <c r="AA1097" s="12"/>
      <c r="AB1097" s="12"/>
      <c r="AC1097" s="12"/>
      <c r="AD1097" s="12"/>
      <c r="AE1097" s="12"/>
      <c r="AR1097" s="215" t="s">
        <v>87</v>
      </c>
      <c r="AT1097" s="216" t="s">
        <v>76</v>
      </c>
      <c r="AU1097" s="216" t="s">
        <v>87</v>
      </c>
      <c r="AY1097" s="215" t="s">
        <v>156</v>
      </c>
      <c r="BK1097" s="217">
        <f>SUM(BK1098:BK1100)</f>
        <v>0</v>
      </c>
    </row>
    <row r="1098" s="2" customFormat="1" ht="21.75" customHeight="1">
      <c r="A1098" s="40"/>
      <c r="B1098" s="41"/>
      <c r="C1098" s="220" t="s">
        <v>1141</v>
      </c>
      <c r="D1098" s="220" t="s">
        <v>161</v>
      </c>
      <c r="E1098" s="221" t="s">
        <v>1142</v>
      </c>
      <c r="F1098" s="222" t="s">
        <v>1143</v>
      </c>
      <c r="G1098" s="223" t="s">
        <v>164</v>
      </c>
      <c r="H1098" s="224">
        <v>1</v>
      </c>
      <c r="I1098" s="225"/>
      <c r="J1098" s="226">
        <f>ROUND(I1098*H1098,2)</f>
        <v>0</v>
      </c>
      <c r="K1098" s="222" t="s">
        <v>1</v>
      </c>
      <c r="L1098" s="46"/>
      <c r="M1098" s="227" t="s">
        <v>1</v>
      </c>
      <c r="N1098" s="228" t="s">
        <v>42</v>
      </c>
      <c r="O1098" s="93"/>
      <c r="P1098" s="229">
        <f>O1098*H1098</f>
        <v>0</v>
      </c>
      <c r="Q1098" s="229">
        <v>0</v>
      </c>
      <c r="R1098" s="229">
        <f>Q1098*H1098</f>
        <v>0</v>
      </c>
      <c r="S1098" s="229">
        <v>0</v>
      </c>
      <c r="T1098" s="230">
        <f>S1098*H1098</f>
        <v>0</v>
      </c>
      <c r="U1098" s="40"/>
      <c r="V1098" s="40"/>
      <c r="W1098" s="40"/>
      <c r="X1098" s="40"/>
      <c r="Y1098" s="40"/>
      <c r="Z1098" s="40"/>
      <c r="AA1098" s="40"/>
      <c r="AB1098" s="40"/>
      <c r="AC1098" s="40"/>
      <c r="AD1098" s="40"/>
      <c r="AE1098" s="40"/>
      <c r="AR1098" s="231" t="s">
        <v>273</v>
      </c>
      <c r="AT1098" s="231" t="s">
        <v>161</v>
      </c>
      <c r="AU1098" s="231" t="s">
        <v>157</v>
      </c>
      <c r="AY1098" s="19" t="s">
        <v>156</v>
      </c>
      <c r="BE1098" s="232">
        <f>IF(N1098="základní",J1098,0)</f>
        <v>0</v>
      </c>
      <c r="BF1098" s="232">
        <f>IF(N1098="snížená",J1098,0)</f>
        <v>0</v>
      </c>
      <c r="BG1098" s="232">
        <f>IF(N1098="zákl. přenesená",J1098,0)</f>
        <v>0</v>
      </c>
      <c r="BH1098" s="232">
        <f>IF(N1098="sníž. přenesená",J1098,0)</f>
        <v>0</v>
      </c>
      <c r="BI1098" s="232">
        <f>IF(N1098="nulová",J1098,0)</f>
        <v>0</v>
      </c>
      <c r="BJ1098" s="19" t="s">
        <v>85</v>
      </c>
      <c r="BK1098" s="232">
        <f>ROUND(I1098*H1098,2)</f>
        <v>0</v>
      </c>
      <c r="BL1098" s="19" t="s">
        <v>273</v>
      </c>
      <c r="BM1098" s="231" t="s">
        <v>1144</v>
      </c>
    </row>
    <row r="1099" s="2" customFormat="1">
      <c r="A1099" s="40"/>
      <c r="B1099" s="41"/>
      <c r="C1099" s="42"/>
      <c r="D1099" s="233" t="s">
        <v>168</v>
      </c>
      <c r="E1099" s="42"/>
      <c r="F1099" s="234" t="s">
        <v>1145</v>
      </c>
      <c r="G1099" s="42"/>
      <c r="H1099" s="42"/>
      <c r="I1099" s="235"/>
      <c r="J1099" s="42"/>
      <c r="K1099" s="42"/>
      <c r="L1099" s="46"/>
      <c r="M1099" s="236"/>
      <c r="N1099" s="237"/>
      <c r="O1099" s="93"/>
      <c r="P1099" s="93"/>
      <c r="Q1099" s="93"/>
      <c r="R1099" s="93"/>
      <c r="S1099" s="93"/>
      <c r="T1099" s="94"/>
      <c r="U1099" s="40"/>
      <c r="V1099" s="40"/>
      <c r="W1099" s="40"/>
      <c r="X1099" s="40"/>
      <c r="Y1099" s="40"/>
      <c r="Z1099" s="40"/>
      <c r="AA1099" s="40"/>
      <c r="AB1099" s="40"/>
      <c r="AC1099" s="40"/>
      <c r="AD1099" s="40"/>
      <c r="AE1099" s="40"/>
      <c r="AT1099" s="19" t="s">
        <v>168</v>
      </c>
      <c r="AU1099" s="19" t="s">
        <v>157</v>
      </c>
    </row>
    <row r="1100" s="13" customFormat="1">
      <c r="A1100" s="13"/>
      <c r="B1100" s="238"/>
      <c r="C1100" s="239"/>
      <c r="D1100" s="233" t="s">
        <v>170</v>
      </c>
      <c r="E1100" s="240" t="s">
        <v>1</v>
      </c>
      <c r="F1100" s="241" t="s">
        <v>1146</v>
      </c>
      <c r="G1100" s="239"/>
      <c r="H1100" s="242">
        <v>1</v>
      </c>
      <c r="I1100" s="243"/>
      <c r="J1100" s="239"/>
      <c r="K1100" s="239"/>
      <c r="L1100" s="244"/>
      <c r="M1100" s="245"/>
      <c r="N1100" s="246"/>
      <c r="O1100" s="246"/>
      <c r="P1100" s="246"/>
      <c r="Q1100" s="246"/>
      <c r="R1100" s="246"/>
      <c r="S1100" s="246"/>
      <c r="T1100" s="247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48" t="s">
        <v>170</v>
      </c>
      <c r="AU1100" s="248" t="s">
        <v>157</v>
      </c>
      <c r="AV1100" s="13" t="s">
        <v>87</v>
      </c>
      <c r="AW1100" s="13" t="s">
        <v>35</v>
      </c>
      <c r="AX1100" s="13" t="s">
        <v>85</v>
      </c>
      <c r="AY1100" s="248" t="s">
        <v>156</v>
      </c>
    </row>
    <row r="1101" s="12" customFormat="1" ht="22.8" customHeight="1">
      <c r="A1101" s="12"/>
      <c r="B1101" s="204"/>
      <c r="C1101" s="205"/>
      <c r="D1101" s="206" t="s">
        <v>76</v>
      </c>
      <c r="E1101" s="218" t="s">
        <v>1147</v>
      </c>
      <c r="F1101" s="218" t="s">
        <v>1148</v>
      </c>
      <c r="G1101" s="205"/>
      <c r="H1101" s="205"/>
      <c r="I1101" s="208"/>
      <c r="J1101" s="219">
        <f>BK1101</f>
        <v>0</v>
      </c>
      <c r="K1101" s="205"/>
      <c r="L1101" s="210"/>
      <c r="M1101" s="211"/>
      <c r="N1101" s="212"/>
      <c r="O1101" s="212"/>
      <c r="P1101" s="213">
        <f>P1102+P1222</f>
        <v>0</v>
      </c>
      <c r="Q1101" s="212"/>
      <c r="R1101" s="213">
        <f>R1102+R1222</f>
        <v>10.018535350000001</v>
      </c>
      <c r="S1101" s="212"/>
      <c r="T1101" s="214">
        <f>T1102+T1222</f>
        <v>0.00072000000000000005</v>
      </c>
      <c r="U1101" s="12"/>
      <c r="V1101" s="12"/>
      <c r="W1101" s="12"/>
      <c r="X1101" s="12"/>
      <c r="Y1101" s="12"/>
      <c r="Z1101" s="12"/>
      <c r="AA1101" s="12"/>
      <c r="AB1101" s="12"/>
      <c r="AC1101" s="12"/>
      <c r="AD1101" s="12"/>
      <c r="AE1101" s="12"/>
      <c r="AR1101" s="215" t="s">
        <v>87</v>
      </c>
      <c r="AT1101" s="216" t="s">
        <v>76</v>
      </c>
      <c r="AU1101" s="216" t="s">
        <v>85</v>
      </c>
      <c r="AY1101" s="215" t="s">
        <v>156</v>
      </c>
      <c r="BK1101" s="217">
        <f>BK1102+BK1222</f>
        <v>0</v>
      </c>
    </row>
    <row r="1102" s="12" customFormat="1" ht="20.88" customHeight="1">
      <c r="A1102" s="12"/>
      <c r="B1102" s="204"/>
      <c r="C1102" s="205"/>
      <c r="D1102" s="206" t="s">
        <v>76</v>
      </c>
      <c r="E1102" s="218" t="s">
        <v>1149</v>
      </c>
      <c r="F1102" s="218" t="s">
        <v>1150</v>
      </c>
      <c r="G1102" s="205"/>
      <c r="H1102" s="205"/>
      <c r="I1102" s="208"/>
      <c r="J1102" s="219">
        <f>BK1102</f>
        <v>0</v>
      </c>
      <c r="K1102" s="205"/>
      <c r="L1102" s="210"/>
      <c r="M1102" s="211"/>
      <c r="N1102" s="212"/>
      <c r="O1102" s="212"/>
      <c r="P1102" s="213">
        <f>SUM(P1103:P1221)</f>
        <v>0</v>
      </c>
      <c r="Q1102" s="212"/>
      <c r="R1102" s="213">
        <f>SUM(R1103:R1221)</f>
        <v>9.8844525700000005</v>
      </c>
      <c r="S1102" s="212"/>
      <c r="T1102" s="214">
        <f>SUM(T1103:T1221)</f>
        <v>0.00072000000000000005</v>
      </c>
      <c r="U1102" s="12"/>
      <c r="V1102" s="12"/>
      <c r="W1102" s="12"/>
      <c r="X1102" s="12"/>
      <c r="Y1102" s="12"/>
      <c r="Z1102" s="12"/>
      <c r="AA1102" s="12"/>
      <c r="AB1102" s="12"/>
      <c r="AC1102" s="12"/>
      <c r="AD1102" s="12"/>
      <c r="AE1102" s="12"/>
      <c r="AR1102" s="215" t="s">
        <v>87</v>
      </c>
      <c r="AT1102" s="216" t="s">
        <v>76</v>
      </c>
      <c r="AU1102" s="216" t="s">
        <v>87</v>
      </c>
      <c r="AY1102" s="215" t="s">
        <v>156</v>
      </c>
      <c r="BK1102" s="217">
        <f>SUM(BK1103:BK1221)</f>
        <v>0</v>
      </c>
    </row>
    <row r="1103" s="2" customFormat="1" ht="37.8" customHeight="1">
      <c r="A1103" s="40"/>
      <c r="B1103" s="41"/>
      <c r="C1103" s="220" t="s">
        <v>1151</v>
      </c>
      <c r="D1103" s="220" t="s">
        <v>161</v>
      </c>
      <c r="E1103" s="221" t="s">
        <v>1152</v>
      </c>
      <c r="F1103" s="222" t="s">
        <v>1153</v>
      </c>
      <c r="G1103" s="223" t="s">
        <v>185</v>
      </c>
      <c r="H1103" s="224">
        <v>60.299999999999997</v>
      </c>
      <c r="I1103" s="225"/>
      <c r="J1103" s="226">
        <f>ROUND(I1103*H1103,2)</f>
        <v>0</v>
      </c>
      <c r="K1103" s="222" t="s">
        <v>1</v>
      </c>
      <c r="L1103" s="46"/>
      <c r="M1103" s="227" t="s">
        <v>1</v>
      </c>
      <c r="N1103" s="228" t="s">
        <v>42</v>
      </c>
      <c r="O1103" s="93"/>
      <c r="P1103" s="229">
        <f>O1103*H1103</f>
        <v>0</v>
      </c>
      <c r="Q1103" s="229">
        <v>0</v>
      </c>
      <c r="R1103" s="229">
        <f>Q1103*H1103</f>
        <v>0</v>
      </c>
      <c r="S1103" s="229">
        <v>0</v>
      </c>
      <c r="T1103" s="230">
        <f>S1103*H1103</f>
        <v>0</v>
      </c>
      <c r="U1103" s="40"/>
      <c r="V1103" s="40"/>
      <c r="W1103" s="40"/>
      <c r="X1103" s="40"/>
      <c r="Y1103" s="40"/>
      <c r="Z1103" s="40"/>
      <c r="AA1103" s="40"/>
      <c r="AB1103" s="40"/>
      <c r="AC1103" s="40"/>
      <c r="AD1103" s="40"/>
      <c r="AE1103" s="40"/>
      <c r="AR1103" s="231" t="s">
        <v>166</v>
      </c>
      <c r="AT1103" s="231" t="s">
        <v>161</v>
      </c>
      <c r="AU1103" s="231" t="s">
        <v>157</v>
      </c>
      <c r="AY1103" s="19" t="s">
        <v>156</v>
      </c>
      <c r="BE1103" s="232">
        <f>IF(N1103="základní",J1103,0)</f>
        <v>0</v>
      </c>
      <c r="BF1103" s="232">
        <f>IF(N1103="snížená",J1103,0)</f>
        <v>0</v>
      </c>
      <c r="BG1103" s="232">
        <f>IF(N1103="zákl. přenesená",J1103,0)</f>
        <v>0</v>
      </c>
      <c r="BH1103" s="232">
        <f>IF(N1103="sníž. přenesená",J1103,0)</f>
        <v>0</v>
      </c>
      <c r="BI1103" s="232">
        <f>IF(N1103="nulová",J1103,0)</f>
        <v>0</v>
      </c>
      <c r="BJ1103" s="19" t="s">
        <v>85</v>
      </c>
      <c r="BK1103" s="232">
        <f>ROUND(I1103*H1103,2)</f>
        <v>0</v>
      </c>
      <c r="BL1103" s="19" t="s">
        <v>166</v>
      </c>
      <c r="BM1103" s="231" t="s">
        <v>1154</v>
      </c>
    </row>
    <row r="1104" s="2" customFormat="1">
      <c r="A1104" s="40"/>
      <c r="B1104" s="41"/>
      <c r="C1104" s="42"/>
      <c r="D1104" s="233" t="s">
        <v>168</v>
      </c>
      <c r="E1104" s="42"/>
      <c r="F1104" s="234" t="s">
        <v>1155</v>
      </c>
      <c r="G1104" s="42"/>
      <c r="H1104" s="42"/>
      <c r="I1104" s="235"/>
      <c r="J1104" s="42"/>
      <c r="K1104" s="42"/>
      <c r="L1104" s="46"/>
      <c r="M1104" s="236"/>
      <c r="N1104" s="237"/>
      <c r="O1104" s="93"/>
      <c r="P1104" s="93"/>
      <c r="Q1104" s="93"/>
      <c r="R1104" s="93"/>
      <c r="S1104" s="93"/>
      <c r="T1104" s="94"/>
      <c r="U1104" s="40"/>
      <c r="V1104" s="40"/>
      <c r="W1104" s="40"/>
      <c r="X1104" s="40"/>
      <c r="Y1104" s="40"/>
      <c r="Z1104" s="40"/>
      <c r="AA1104" s="40"/>
      <c r="AB1104" s="40"/>
      <c r="AC1104" s="40"/>
      <c r="AD1104" s="40"/>
      <c r="AE1104" s="40"/>
      <c r="AT1104" s="19" t="s">
        <v>168</v>
      </c>
      <c r="AU1104" s="19" t="s">
        <v>157</v>
      </c>
    </row>
    <row r="1105" s="15" customFormat="1">
      <c r="A1105" s="15"/>
      <c r="B1105" s="260"/>
      <c r="C1105" s="261"/>
      <c r="D1105" s="233" t="s">
        <v>170</v>
      </c>
      <c r="E1105" s="262" t="s">
        <v>1</v>
      </c>
      <c r="F1105" s="263" t="s">
        <v>1156</v>
      </c>
      <c r="G1105" s="261"/>
      <c r="H1105" s="262" t="s">
        <v>1</v>
      </c>
      <c r="I1105" s="264"/>
      <c r="J1105" s="261"/>
      <c r="K1105" s="261"/>
      <c r="L1105" s="265"/>
      <c r="M1105" s="266"/>
      <c r="N1105" s="267"/>
      <c r="O1105" s="267"/>
      <c r="P1105" s="267"/>
      <c r="Q1105" s="267"/>
      <c r="R1105" s="267"/>
      <c r="S1105" s="267"/>
      <c r="T1105" s="268"/>
      <c r="U1105" s="15"/>
      <c r="V1105" s="15"/>
      <c r="W1105" s="15"/>
      <c r="X1105" s="15"/>
      <c r="Y1105" s="15"/>
      <c r="Z1105" s="15"/>
      <c r="AA1105" s="15"/>
      <c r="AB1105" s="15"/>
      <c r="AC1105" s="15"/>
      <c r="AD1105" s="15"/>
      <c r="AE1105" s="15"/>
      <c r="AT1105" s="269" t="s">
        <v>170</v>
      </c>
      <c r="AU1105" s="269" t="s">
        <v>157</v>
      </c>
      <c r="AV1105" s="15" t="s">
        <v>85</v>
      </c>
      <c r="AW1105" s="15" t="s">
        <v>35</v>
      </c>
      <c r="AX1105" s="15" t="s">
        <v>77</v>
      </c>
      <c r="AY1105" s="269" t="s">
        <v>156</v>
      </c>
    </row>
    <row r="1106" s="13" customFormat="1">
      <c r="A1106" s="13"/>
      <c r="B1106" s="238"/>
      <c r="C1106" s="239"/>
      <c r="D1106" s="233" t="s">
        <v>170</v>
      </c>
      <c r="E1106" s="240" t="s">
        <v>1</v>
      </c>
      <c r="F1106" s="241" t="s">
        <v>1157</v>
      </c>
      <c r="G1106" s="239"/>
      <c r="H1106" s="242">
        <v>20.100000000000001</v>
      </c>
      <c r="I1106" s="243"/>
      <c r="J1106" s="239"/>
      <c r="K1106" s="239"/>
      <c r="L1106" s="244"/>
      <c r="M1106" s="245"/>
      <c r="N1106" s="246"/>
      <c r="O1106" s="246"/>
      <c r="P1106" s="246"/>
      <c r="Q1106" s="246"/>
      <c r="R1106" s="246"/>
      <c r="S1106" s="246"/>
      <c r="T1106" s="247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48" t="s">
        <v>170</v>
      </c>
      <c r="AU1106" s="248" t="s">
        <v>157</v>
      </c>
      <c r="AV1106" s="13" t="s">
        <v>87</v>
      </c>
      <c r="AW1106" s="13" t="s">
        <v>35</v>
      </c>
      <c r="AX1106" s="13" t="s">
        <v>77</v>
      </c>
      <c r="AY1106" s="248" t="s">
        <v>156</v>
      </c>
    </row>
    <row r="1107" s="13" customFormat="1">
      <c r="A1107" s="13"/>
      <c r="B1107" s="238"/>
      <c r="C1107" s="239"/>
      <c r="D1107" s="233" t="s">
        <v>170</v>
      </c>
      <c r="E1107" s="240" t="s">
        <v>1</v>
      </c>
      <c r="F1107" s="241" t="s">
        <v>1158</v>
      </c>
      <c r="G1107" s="239"/>
      <c r="H1107" s="242">
        <v>20.100000000000001</v>
      </c>
      <c r="I1107" s="243"/>
      <c r="J1107" s="239"/>
      <c r="K1107" s="239"/>
      <c r="L1107" s="244"/>
      <c r="M1107" s="245"/>
      <c r="N1107" s="246"/>
      <c r="O1107" s="246"/>
      <c r="P1107" s="246"/>
      <c r="Q1107" s="246"/>
      <c r="R1107" s="246"/>
      <c r="S1107" s="246"/>
      <c r="T1107" s="247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48" t="s">
        <v>170</v>
      </c>
      <c r="AU1107" s="248" t="s">
        <v>157</v>
      </c>
      <c r="AV1107" s="13" t="s">
        <v>87</v>
      </c>
      <c r="AW1107" s="13" t="s">
        <v>35</v>
      </c>
      <c r="AX1107" s="13" t="s">
        <v>77</v>
      </c>
      <c r="AY1107" s="248" t="s">
        <v>156</v>
      </c>
    </row>
    <row r="1108" s="13" customFormat="1">
      <c r="A1108" s="13"/>
      <c r="B1108" s="238"/>
      <c r="C1108" s="239"/>
      <c r="D1108" s="233" t="s">
        <v>170</v>
      </c>
      <c r="E1108" s="240" t="s">
        <v>1</v>
      </c>
      <c r="F1108" s="241" t="s">
        <v>1159</v>
      </c>
      <c r="G1108" s="239"/>
      <c r="H1108" s="242">
        <v>20.100000000000001</v>
      </c>
      <c r="I1108" s="243"/>
      <c r="J1108" s="239"/>
      <c r="K1108" s="239"/>
      <c r="L1108" s="244"/>
      <c r="M1108" s="245"/>
      <c r="N1108" s="246"/>
      <c r="O1108" s="246"/>
      <c r="P1108" s="246"/>
      <c r="Q1108" s="246"/>
      <c r="R1108" s="246"/>
      <c r="S1108" s="246"/>
      <c r="T1108" s="247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48" t="s">
        <v>170</v>
      </c>
      <c r="AU1108" s="248" t="s">
        <v>157</v>
      </c>
      <c r="AV1108" s="13" t="s">
        <v>87</v>
      </c>
      <c r="AW1108" s="13" t="s">
        <v>35</v>
      </c>
      <c r="AX1108" s="13" t="s">
        <v>77</v>
      </c>
      <c r="AY1108" s="248" t="s">
        <v>156</v>
      </c>
    </row>
    <row r="1109" s="14" customFormat="1">
      <c r="A1109" s="14"/>
      <c r="B1109" s="249"/>
      <c r="C1109" s="250"/>
      <c r="D1109" s="233" t="s">
        <v>170</v>
      </c>
      <c r="E1109" s="251" t="s">
        <v>1</v>
      </c>
      <c r="F1109" s="252" t="s">
        <v>174</v>
      </c>
      <c r="G1109" s="250"/>
      <c r="H1109" s="253">
        <v>60.299999999999997</v>
      </c>
      <c r="I1109" s="254"/>
      <c r="J1109" s="250"/>
      <c r="K1109" s="250"/>
      <c r="L1109" s="255"/>
      <c r="M1109" s="256"/>
      <c r="N1109" s="257"/>
      <c r="O1109" s="257"/>
      <c r="P1109" s="257"/>
      <c r="Q1109" s="257"/>
      <c r="R1109" s="257"/>
      <c r="S1109" s="257"/>
      <c r="T1109" s="258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59" t="s">
        <v>170</v>
      </c>
      <c r="AU1109" s="259" t="s">
        <v>157</v>
      </c>
      <c r="AV1109" s="14" t="s">
        <v>166</v>
      </c>
      <c r="AW1109" s="14" t="s">
        <v>35</v>
      </c>
      <c r="AX1109" s="14" t="s">
        <v>85</v>
      </c>
      <c r="AY1109" s="259" t="s">
        <v>156</v>
      </c>
    </row>
    <row r="1110" s="2" customFormat="1" ht="16.5" customHeight="1">
      <c r="A1110" s="40"/>
      <c r="B1110" s="41"/>
      <c r="C1110" s="220" t="s">
        <v>1160</v>
      </c>
      <c r="D1110" s="220" t="s">
        <v>161</v>
      </c>
      <c r="E1110" s="221" t="s">
        <v>1161</v>
      </c>
      <c r="F1110" s="222" t="s">
        <v>1162</v>
      </c>
      <c r="G1110" s="223" t="s">
        <v>177</v>
      </c>
      <c r="H1110" s="224">
        <v>312.78300000000002</v>
      </c>
      <c r="I1110" s="225"/>
      <c r="J1110" s="226">
        <f>ROUND(I1110*H1110,2)</f>
        <v>0</v>
      </c>
      <c r="K1110" s="222" t="s">
        <v>165</v>
      </c>
      <c r="L1110" s="46"/>
      <c r="M1110" s="227" t="s">
        <v>1</v>
      </c>
      <c r="N1110" s="228" t="s">
        <v>42</v>
      </c>
      <c r="O1110" s="93"/>
      <c r="P1110" s="229">
        <f>O1110*H1110</f>
        <v>0</v>
      </c>
      <c r="Q1110" s="229">
        <v>0</v>
      </c>
      <c r="R1110" s="229">
        <f>Q1110*H1110</f>
        <v>0</v>
      </c>
      <c r="S1110" s="229">
        <v>0</v>
      </c>
      <c r="T1110" s="230">
        <f>S1110*H1110</f>
        <v>0</v>
      </c>
      <c r="U1110" s="40"/>
      <c r="V1110" s="40"/>
      <c r="W1110" s="40"/>
      <c r="X1110" s="40"/>
      <c r="Y1110" s="40"/>
      <c r="Z1110" s="40"/>
      <c r="AA1110" s="40"/>
      <c r="AB1110" s="40"/>
      <c r="AC1110" s="40"/>
      <c r="AD1110" s="40"/>
      <c r="AE1110" s="40"/>
      <c r="AR1110" s="231" t="s">
        <v>273</v>
      </c>
      <c r="AT1110" s="231" t="s">
        <v>161</v>
      </c>
      <c r="AU1110" s="231" t="s">
        <v>157</v>
      </c>
      <c r="AY1110" s="19" t="s">
        <v>156</v>
      </c>
      <c r="BE1110" s="232">
        <f>IF(N1110="základní",J1110,0)</f>
        <v>0</v>
      </c>
      <c r="BF1110" s="232">
        <f>IF(N1110="snížená",J1110,0)</f>
        <v>0</v>
      </c>
      <c r="BG1110" s="232">
        <f>IF(N1110="zákl. přenesená",J1110,0)</f>
        <v>0</v>
      </c>
      <c r="BH1110" s="232">
        <f>IF(N1110="sníž. přenesená",J1110,0)</f>
        <v>0</v>
      </c>
      <c r="BI1110" s="232">
        <f>IF(N1110="nulová",J1110,0)</f>
        <v>0</v>
      </c>
      <c r="BJ1110" s="19" t="s">
        <v>85</v>
      </c>
      <c r="BK1110" s="232">
        <f>ROUND(I1110*H1110,2)</f>
        <v>0</v>
      </c>
      <c r="BL1110" s="19" t="s">
        <v>273</v>
      </c>
      <c r="BM1110" s="231" t="s">
        <v>1163</v>
      </c>
    </row>
    <row r="1111" s="2" customFormat="1">
      <c r="A1111" s="40"/>
      <c r="B1111" s="41"/>
      <c r="C1111" s="42"/>
      <c r="D1111" s="233" t="s">
        <v>168</v>
      </c>
      <c r="E1111" s="42"/>
      <c r="F1111" s="234" t="s">
        <v>1164</v>
      </c>
      <c r="G1111" s="42"/>
      <c r="H1111" s="42"/>
      <c r="I1111" s="235"/>
      <c r="J1111" s="42"/>
      <c r="K1111" s="42"/>
      <c r="L1111" s="46"/>
      <c r="M1111" s="236"/>
      <c r="N1111" s="237"/>
      <c r="O1111" s="93"/>
      <c r="P1111" s="93"/>
      <c r="Q1111" s="93"/>
      <c r="R1111" s="93"/>
      <c r="S1111" s="93"/>
      <c r="T1111" s="94"/>
      <c r="U1111" s="40"/>
      <c r="V1111" s="40"/>
      <c r="W1111" s="40"/>
      <c r="X1111" s="40"/>
      <c r="Y1111" s="40"/>
      <c r="Z1111" s="40"/>
      <c r="AA1111" s="40"/>
      <c r="AB1111" s="40"/>
      <c r="AC1111" s="40"/>
      <c r="AD1111" s="40"/>
      <c r="AE1111" s="40"/>
      <c r="AT1111" s="19" t="s">
        <v>168</v>
      </c>
      <c r="AU1111" s="19" t="s">
        <v>157</v>
      </c>
    </row>
    <row r="1112" s="15" customFormat="1">
      <c r="A1112" s="15"/>
      <c r="B1112" s="260"/>
      <c r="C1112" s="261"/>
      <c r="D1112" s="233" t="s">
        <v>170</v>
      </c>
      <c r="E1112" s="262" t="s">
        <v>1</v>
      </c>
      <c r="F1112" s="263" t="s">
        <v>343</v>
      </c>
      <c r="G1112" s="261"/>
      <c r="H1112" s="262" t="s">
        <v>1</v>
      </c>
      <c r="I1112" s="264"/>
      <c r="J1112" s="261"/>
      <c r="K1112" s="261"/>
      <c r="L1112" s="265"/>
      <c r="M1112" s="266"/>
      <c r="N1112" s="267"/>
      <c r="O1112" s="267"/>
      <c r="P1112" s="267"/>
      <c r="Q1112" s="267"/>
      <c r="R1112" s="267"/>
      <c r="S1112" s="267"/>
      <c r="T1112" s="268"/>
      <c r="U1112" s="15"/>
      <c r="V1112" s="15"/>
      <c r="W1112" s="15"/>
      <c r="X1112" s="15"/>
      <c r="Y1112" s="15"/>
      <c r="Z1112" s="15"/>
      <c r="AA1112" s="15"/>
      <c r="AB1112" s="15"/>
      <c r="AC1112" s="15"/>
      <c r="AD1112" s="15"/>
      <c r="AE1112" s="15"/>
      <c r="AT1112" s="269" t="s">
        <v>170</v>
      </c>
      <c r="AU1112" s="269" t="s">
        <v>157</v>
      </c>
      <c r="AV1112" s="15" t="s">
        <v>85</v>
      </c>
      <c r="AW1112" s="15" t="s">
        <v>35</v>
      </c>
      <c r="AX1112" s="15" t="s">
        <v>77</v>
      </c>
      <c r="AY1112" s="269" t="s">
        <v>156</v>
      </c>
    </row>
    <row r="1113" s="13" customFormat="1">
      <c r="A1113" s="13"/>
      <c r="B1113" s="238"/>
      <c r="C1113" s="239"/>
      <c r="D1113" s="233" t="s">
        <v>170</v>
      </c>
      <c r="E1113" s="240" t="s">
        <v>1</v>
      </c>
      <c r="F1113" s="241" t="s">
        <v>1165</v>
      </c>
      <c r="G1113" s="239"/>
      <c r="H1113" s="242">
        <v>17.302</v>
      </c>
      <c r="I1113" s="243"/>
      <c r="J1113" s="239"/>
      <c r="K1113" s="239"/>
      <c r="L1113" s="244"/>
      <c r="M1113" s="245"/>
      <c r="N1113" s="246"/>
      <c r="O1113" s="246"/>
      <c r="P1113" s="246"/>
      <c r="Q1113" s="246"/>
      <c r="R1113" s="246"/>
      <c r="S1113" s="246"/>
      <c r="T1113" s="247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48" t="s">
        <v>170</v>
      </c>
      <c r="AU1113" s="248" t="s">
        <v>157</v>
      </c>
      <c r="AV1113" s="13" t="s">
        <v>87</v>
      </c>
      <c r="AW1113" s="13" t="s">
        <v>35</v>
      </c>
      <c r="AX1113" s="13" t="s">
        <v>77</v>
      </c>
      <c r="AY1113" s="248" t="s">
        <v>156</v>
      </c>
    </row>
    <row r="1114" s="13" customFormat="1">
      <c r="A1114" s="13"/>
      <c r="B1114" s="238"/>
      <c r="C1114" s="239"/>
      <c r="D1114" s="233" t="s">
        <v>170</v>
      </c>
      <c r="E1114" s="240" t="s">
        <v>1</v>
      </c>
      <c r="F1114" s="241" t="s">
        <v>1166</v>
      </c>
      <c r="G1114" s="239"/>
      <c r="H1114" s="242">
        <v>28.696999999999999</v>
      </c>
      <c r="I1114" s="243"/>
      <c r="J1114" s="239"/>
      <c r="K1114" s="239"/>
      <c r="L1114" s="244"/>
      <c r="M1114" s="245"/>
      <c r="N1114" s="246"/>
      <c r="O1114" s="246"/>
      <c r="P1114" s="246"/>
      <c r="Q1114" s="246"/>
      <c r="R1114" s="246"/>
      <c r="S1114" s="246"/>
      <c r="T1114" s="247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48" t="s">
        <v>170</v>
      </c>
      <c r="AU1114" s="248" t="s">
        <v>157</v>
      </c>
      <c r="AV1114" s="13" t="s">
        <v>87</v>
      </c>
      <c r="AW1114" s="13" t="s">
        <v>35</v>
      </c>
      <c r="AX1114" s="13" t="s">
        <v>77</v>
      </c>
      <c r="AY1114" s="248" t="s">
        <v>156</v>
      </c>
    </row>
    <row r="1115" s="13" customFormat="1">
      <c r="A1115" s="13"/>
      <c r="B1115" s="238"/>
      <c r="C1115" s="239"/>
      <c r="D1115" s="233" t="s">
        <v>170</v>
      </c>
      <c r="E1115" s="240" t="s">
        <v>1</v>
      </c>
      <c r="F1115" s="241" t="s">
        <v>1167</v>
      </c>
      <c r="G1115" s="239"/>
      <c r="H1115" s="242">
        <v>16.798999999999999</v>
      </c>
      <c r="I1115" s="243"/>
      <c r="J1115" s="239"/>
      <c r="K1115" s="239"/>
      <c r="L1115" s="244"/>
      <c r="M1115" s="245"/>
      <c r="N1115" s="246"/>
      <c r="O1115" s="246"/>
      <c r="P1115" s="246"/>
      <c r="Q1115" s="246"/>
      <c r="R1115" s="246"/>
      <c r="S1115" s="246"/>
      <c r="T1115" s="247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248" t="s">
        <v>170</v>
      </c>
      <c r="AU1115" s="248" t="s">
        <v>157</v>
      </c>
      <c r="AV1115" s="13" t="s">
        <v>87</v>
      </c>
      <c r="AW1115" s="13" t="s">
        <v>35</v>
      </c>
      <c r="AX1115" s="13" t="s">
        <v>77</v>
      </c>
      <c r="AY1115" s="248" t="s">
        <v>156</v>
      </c>
    </row>
    <row r="1116" s="13" customFormat="1">
      <c r="A1116" s="13"/>
      <c r="B1116" s="238"/>
      <c r="C1116" s="239"/>
      <c r="D1116" s="233" t="s">
        <v>170</v>
      </c>
      <c r="E1116" s="240" t="s">
        <v>1</v>
      </c>
      <c r="F1116" s="241" t="s">
        <v>1168</v>
      </c>
      <c r="G1116" s="239"/>
      <c r="H1116" s="242">
        <v>15.349</v>
      </c>
      <c r="I1116" s="243"/>
      <c r="J1116" s="239"/>
      <c r="K1116" s="239"/>
      <c r="L1116" s="244"/>
      <c r="M1116" s="245"/>
      <c r="N1116" s="246"/>
      <c r="O1116" s="246"/>
      <c r="P1116" s="246"/>
      <c r="Q1116" s="246"/>
      <c r="R1116" s="246"/>
      <c r="S1116" s="246"/>
      <c r="T1116" s="247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48" t="s">
        <v>170</v>
      </c>
      <c r="AU1116" s="248" t="s">
        <v>157</v>
      </c>
      <c r="AV1116" s="13" t="s">
        <v>87</v>
      </c>
      <c r="AW1116" s="13" t="s">
        <v>35</v>
      </c>
      <c r="AX1116" s="13" t="s">
        <v>77</v>
      </c>
      <c r="AY1116" s="248" t="s">
        <v>156</v>
      </c>
    </row>
    <row r="1117" s="13" customFormat="1">
      <c r="A1117" s="13"/>
      <c r="B1117" s="238"/>
      <c r="C1117" s="239"/>
      <c r="D1117" s="233" t="s">
        <v>170</v>
      </c>
      <c r="E1117" s="240" t="s">
        <v>1</v>
      </c>
      <c r="F1117" s="241" t="s">
        <v>1169</v>
      </c>
      <c r="G1117" s="239"/>
      <c r="H1117" s="242">
        <v>26.114000000000001</v>
      </c>
      <c r="I1117" s="243"/>
      <c r="J1117" s="239"/>
      <c r="K1117" s="239"/>
      <c r="L1117" s="244"/>
      <c r="M1117" s="245"/>
      <c r="N1117" s="246"/>
      <c r="O1117" s="246"/>
      <c r="P1117" s="246"/>
      <c r="Q1117" s="246"/>
      <c r="R1117" s="246"/>
      <c r="S1117" s="246"/>
      <c r="T1117" s="247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48" t="s">
        <v>170</v>
      </c>
      <c r="AU1117" s="248" t="s">
        <v>157</v>
      </c>
      <c r="AV1117" s="13" t="s">
        <v>87</v>
      </c>
      <c r="AW1117" s="13" t="s">
        <v>35</v>
      </c>
      <c r="AX1117" s="13" t="s">
        <v>77</v>
      </c>
      <c r="AY1117" s="248" t="s">
        <v>156</v>
      </c>
    </row>
    <row r="1118" s="14" customFormat="1">
      <c r="A1118" s="14"/>
      <c r="B1118" s="249"/>
      <c r="C1118" s="250"/>
      <c r="D1118" s="233" t="s">
        <v>170</v>
      </c>
      <c r="E1118" s="251" t="s">
        <v>1</v>
      </c>
      <c r="F1118" s="252" t="s">
        <v>174</v>
      </c>
      <c r="G1118" s="250"/>
      <c r="H1118" s="253">
        <v>104.261</v>
      </c>
      <c r="I1118" s="254"/>
      <c r="J1118" s="250"/>
      <c r="K1118" s="250"/>
      <c r="L1118" s="255"/>
      <c r="M1118" s="256"/>
      <c r="N1118" s="257"/>
      <c r="O1118" s="257"/>
      <c r="P1118" s="257"/>
      <c r="Q1118" s="257"/>
      <c r="R1118" s="257"/>
      <c r="S1118" s="257"/>
      <c r="T1118" s="258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59" t="s">
        <v>170</v>
      </c>
      <c r="AU1118" s="259" t="s">
        <v>157</v>
      </c>
      <c r="AV1118" s="14" t="s">
        <v>166</v>
      </c>
      <c r="AW1118" s="14" t="s">
        <v>35</v>
      </c>
      <c r="AX1118" s="14" t="s">
        <v>77</v>
      </c>
      <c r="AY1118" s="259" t="s">
        <v>156</v>
      </c>
    </row>
    <row r="1119" s="13" customFormat="1">
      <c r="A1119" s="13"/>
      <c r="B1119" s="238"/>
      <c r="C1119" s="239"/>
      <c r="D1119" s="233" t="s">
        <v>170</v>
      </c>
      <c r="E1119" s="240" t="s">
        <v>1</v>
      </c>
      <c r="F1119" s="241" t="s">
        <v>1170</v>
      </c>
      <c r="G1119" s="239"/>
      <c r="H1119" s="242">
        <v>312.78300000000002</v>
      </c>
      <c r="I1119" s="243"/>
      <c r="J1119" s="239"/>
      <c r="K1119" s="239"/>
      <c r="L1119" s="244"/>
      <c r="M1119" s="245"/>
      <c r="N1119" s="246"/>
      <c r="O1119" s="246"/>
      <c r="P1119" s="246"/>
      <c r="Q1119" s="246"/>
      <c r="R1119" s="246"/>
      <c r="S1119" s="246"/>
      <c r="T1119" s="247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48" t="s">
        <v>170</v>
      </c>
      <c r="AU1119" s="248" t="s">
        <v>157</v>
      </c>
      <c r="AV1119" s="13" t="s">
        <v>87</v>
      </c>
      <c r="AW1119" s="13" t="s">
        <v>35</v>
      </c>
      <c r="AX1119" s="13" t="s">
        <v>85</v>
      </c>
      <c r="AY1119" s="248" t="s">
        <v>156</v>
      </c>
    </row>
    <row r="1120" s="2" customFormat="1" ht="16.5" customHeight="1">
      <c r="A1120" s="40"/>
      <c r="B1120" s="41"/>
      <c r="C1120" s="220" t="s">
        <v>1171</v>
      </c>
      <c r="D1120" s="220" t="s">
        <v>161</v>
      </c>
      <c r="E1120" s="221" t="s">
        <v>1172</v>
      </c>
      <c r="F1120" s="222" t="s">
        <v>1173</v>
      </c>
      <c r="G1120" s="223" t="s">
        <v>177</v>
      </c>
      <c r="H1120" s="224">
        <v>312.78300000000002</v>
      </c>
      <c r="I1120" s="225"/>
      <c r="J1120" s="226">
        <f>ROUND(I1120*H1120,2)</f>
        <v>0</v>
      </c>
      <c r="K1120" s="222" t="s">
        <v>165</v>
      </c>
      <c r="L1120" s="46"/>
      <c r="M1120" s="227" t="s">
        <v>1</v>
      </c>
      <c r="N1120" s="228" t="s">
        <v>42</v>
      </c>
      <c r="O1120" s="93"/>
      <c r="P1120" s="229">
        <f>O1120*H1120</f>
        <v>0</v>
      </c>
      <c r="Q1120" s="229">
        <v>0.00029999999999999997</v>
      </c>
      <c r="R1120" s="229">
        <f>Q1120*H1120</f>
        <v>0.093834899999999999</v>
      </c>
      <c r="S1120" s="229">
        <v>0</v>
      </c>
      <c r="T1120" s="230">
        <f>S1120*H1120</f>
        <v>0</v>
      </c>
      <c r="U1120" s="40"/>
      <c r="V1120" s="40"/>
      <c r="W1120" s="40"/>
      <c r="X1120" s="40"/>
      <c r="Y1120" s="40"/>
      <c r="Z1120" s="40"/>
      <c r="AA1120" s="40"/>
      <c r="AB1120" s="40"/>
      <c r="AC1120" s="40"/>
      <c r="AD1120" s="40"/>
      <c r="AE1120" s="40"/>
      <c r="AR1120" s="231" t="s">
        <v>273</v>
      </c>
      <c r="AT1120" s="231" t="s">
        <v>161</v>
      </c>
      <c r="AU1120" s="231" t="s">
        <v>157</v>
      </c>
      <c r="AY1120" s="19" t="s">
        <v>156</v>
      </c>
      <c r="BE1120" s="232">
        <f>IF(N1120="základní",J1120,0)</f>
        <v>0</v>
      </c>
      <c r="BF1120" s="232">
        <f>IF(N1120="snížená",J1120,0)</f>
        <v>0</v>
      </c>
      <c r="BG1120" s="232">
        <f>IF(N1120="zákl. přenesená",J1120,0)</f>
        <v>0</v>
      </c>
      <c r="BH1120" s="232">
        <f>IF(N1120="sníž. přenesená",J1120,0)</f>
        <v>0</v>
      </c>
      <c r="BI1120" s="232">
        <f>IF(N1120="nulová",J1120,0)</f>
        <v>0</v>
      </c>
      <c r="BJ1120" s="19" t="s">
        <v>85</v>
      </c>
      <c r="BK1120" s="232">
        <f>ROUND(I1120*H1120,2)</f>
        <v>0</v>
      </c>
      <c r="BL1120" s="19" t="s">
        <v>273</v>
      </c>
      <c r="BM1120" s="231" t="s">
        <v>1174</v>
      </c>
    </row>
    <row r="1121" s="2" customFormat="1">
      <c r="A1121" s="40"/>
      <c r="B1121" s="41"/>
      <c r="C1121" s="42"/>
      <c r="D1121" s="233" t="s">
        <v>168</v>
      </c>
      <c r="E1121" s="42"/>
      <c r="F1121" s="234" t="s">
        <v>1175</v>
      </c>
      <c r="G1121" s="42"/>
      <c r="H1121" s="42"/>
      <c r="I1121" s="235"/>
      <c r="J1121" s="42"/>
      <c r="K1121" s="42"/>
      <c r="L1121" s="46"/>
      <c r="M1121" s="236"/>
      <c r="N1121" s="237"/>
      <c r="O1121" s="93"/>
      <c r="P1121" s="93"/>
      <c r="Q1121" s="93"/>
      <c r="R1121" s="93"/>
      <c r="S1121" s="93"/>
      <c r="T1121" s="94"/>
      <c r="U1121" s="40"/>
      <c r="V1121" s="40"/>
      <c r="W1121" s="40"/>
      <c r="X1121" s="40"/>
      <c r="Y1121" s="40"/>
      <c r="Z1121" s="40"/>
      <c r="AA1121" s="40"/>
      <c r="AB1121" s="40"/>
      <c r="AC1121" s="40"/>
      <c r="AD1121" s="40"/>
      <c r="AE1121" s="40"/>
      <c r="AT1121" s="19" t="s">
        <v>168</v>
      </c>
      <c r="AU1121" s="19" t="s">
        <v>157</v>
      </c>
    </row>
    <row r="1122" s="15" customFormat="1">
      <c r="A1122" s="15"/>
      <c r="B1122" s="260"/>
      <c r="C1122" s="261"/>
      <c r="D1122" s="233" t="s">
        <v>170</v>
      </c>
      <c r="E1122" s="262" t="s">
        <v>1</v>
      </c>
      <c r="F1122" s="263" t="s">
        <v>343</v>
      </c>
      <c r="G1122" s="261"/>
      <c r="H1122" s="262" t="s">
        <v>1</v>
      </c>
      <c r="I1122" s="264"/>
      <c r="J1122" s="261"/>
      <c r="K1122" s="261"/>
      <c r="L1122" s="265"/>
      <c r="M1122" s="266"/>
      <c r="N1122" s="267"/>
      <c r="O1122" s="267"/>
      <c r="P1122" s="267"/>
      <c r="Q1122" s="267"/>
      <c r="R1122" s="267"/>
      <c r="S1122" s="267"/>
      <c r="T1122" s="268"/>
      <c r="U1122" s="15"/>
      <c r="V1122" s="15"/>
      <c r="W1122" s="15"/>
      <c r="X1122" s="15"/>
      <c r="Y1122" s="15"/>
      <c r="Z1122" s="15"/>
      <c r="AA1122" s="15"/>
      <c r="AB1122" s="15"/>
      <c r="AC1122" s="15"/>
      <c r="AD1122" s="15"/>
      <c r="AE1122" s="15"/>
      <c r="AT1122" s="269" t="s">
        <v>170</v>
      </c>
      <c r="AU1122" s="269" t="s">
        <v>157</v>
      </c>
      <c r="AV1122" s="15" t="s">
        <v>85</v>
      </c>
      <c r="AW1122" s="15" t="s">
        <v>35</v>
      </c>
      <c r="AX1122" s="15" t="s">
        <v>77</v>
      </c>
      <c r="AY1122" s="269" t="s">
        <v>156</v>
      </c>
    </row>
    <row r="1123" s="13" customFormat="1">
      <c r="A1123" s="13"/>
      <c r="B1123" s="238"/>
      <c r="C1123" s="239"/>
      <c r="D1123" s="233" t="s">
        <v>170</v>
      </c>
      <c r="E1123" s="240" t="s">
        <v>1</v>
      </c>
      <c r="F1123" s="241" t="s">
        <v>1165</v>
      </c>
      <c r="G1123" s="239"/>
      <c r="H1123" s="242">
        <v>17.302</v>
      </c>
      <c r="I1123" s="243"/>
      <c r="J1123" s="239"/>
      <c r="K1123" s="239"/>
      <c r="L1123" s="244"/>
      <c r="M1123" s="245"/>
      <c r="N1123" s="246"/>
      <c r="O1123" s="246"/>
      <c r="P1123" s="246"/>
      <c r="Q1123" s="246"/>
      <c r="R1123" s="246"/>
      <c r="S1123" s="246"/>
      <c r="T1123" s="247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48" t="s">
        <v>170</v>
      </c>
      <c r="AU1123" s="248" t="s">
        <v>157</v>
      </c>
      <c r="AV1123" s="13" t="s">
        <v>87</v>
      </c>
      <c r="AW1123" s="13" t="s">
        <v>35</v>
      </c>
      <c r="AX1123" s="13" t="s">
        <v>77</v>
      </c>
      <c r="AY1123" s="248" t="s">
        <v>156</v>
      </c>
    </row>
    <row r="1124" s="13" customFormat="1">
      <c r="A1124" s="13"/>
      <c r="B1124" s="238"/>
      <c r="C1124" s="239"/>
      <c r="D1124" s="233" t="s">
        <v>170</v>
      </c>
      <c r="E1124" s="240" t="s">
        <v>1</v>
      </c>
      <c r="F1124" s="241" t="s">
        <v>1166</v>
      </c>
      <c r="G1124" s="239"/>
      <c r="H1124" s="242">
        <v>28.696999999999999</v>
      </c>
      <c r="I1124" s="243"/>
      <c r="J1124" s="239"/>
      <c r="K1124" s="239"/>
      <c r="L1124" s="244"/>
      <c r="M1124" s="245"/>
      <c r="N1124" s="246"/>
      <c r="O1124" s="246"/>
      <c r="P1124" s="246"/>
      <c r="Q1124" s="246"/>
      <c r="R1124" s="246"/>
      <c r="S1124" s="246"/>
      <c r="T1124" s="247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48" t="s">
        <v>170</v>
      </c>
      <c r="AU1124" s="248" t="s">
        <v>157</v>
      </c>
      <c r="AV1124" s="13" t="s">
        <v>87</v>
      </c>
      <c r="AW1124" s="13" t="s">
        <v>35</v>
      </c>
      <c r="AX1124" s="13" t="s">
        <v>77</v>
      </c>
      <c r="AY1124" s="248" t="s">
        <v>156</v>
      </c>
    </row>
    <row r="1125" s="13" customFormat="1">
      <c r="A1125" s="13"/>
      <c r="B1125" s="238"/>
      <c r="C1125" s="239"/>
      <c r="D1125" s="233" t="s">
        <v>170</v>
      </c>
      <c r="E1125" s="240" t="s">
        <v>1</v>
      </c>
      <c r="F1125" s="241" t="s">
        <v>1167</v>
      </c>
      <c r="G1125" s="239"/>
      <c r="H1125" s="242">
        <v>16.798999999999999</v>
      </c>
      <c r="I1125" s="243"/>
      <c r="J1125" s="239"/>
      <c r="K1125" s="239"/>
      <c r="L1125" s="244"/>
      <c r="M1125" s="245"/>
      <c r="N1125" s="246"/>
      <c r="O1125" s="246"/>
      <c r="P1125" s="246"/>
      <c r="Q1125" s="246"/>
      <c r="R1125" s="246"/>
      <c r="S1125" s="246"/>
      <c r="T1125" s="247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48" t="s">
        <v>170</v>
      </c>
      <c r="AU1125" s="248" t="s">
        <v>157</v>
      </c>
      <c r="AV1125" s="13" t="s">
        <v>87</v>
      </c>
      <c r="AW1125" s="13" t="s">
        <v>35</v>
      </c>
      <c r="AX1125" s="13" t="s">
        <v>77</v>
      </c>
      <c r="AY1125" s="248" t="s">
        <v>156</v>
      </c>
    </row>
    <row r="1126" s="13" customFormat="1">
      <c r="A1126" s="13"/>
      <c r="B1126" s="238"/>
      <c r="C1126" s="239"/>
      <c r="D1126" s="233" t="s">
        <v>170</v>
      </c>
      <c r="E1126" s="240" t="s">
        <v>1</v>
      </c>
      <c r="F1126" s="241" t="s">
        <v>1168</v>
      </c>
      <c r="G1126" s="239"/>
      <c r="H1126" s="242">
        <v>15.349</v>
      </c>
      <c r="I1126" s="243"/>
      <c r="J1126" s="239"/>
      <c r="K1126" s="239"/>
      <c r="L1126" s="244"/>
      <c r="M1126" s="245"/>
      <c r="N1126" s="246"/>
      <c r="O1126" s="246"/>
      <c r="P1126" s="246"/>
      <c r="Q1126" s="246"/>
      <c r="R1126" s="246"/>
      <c r="S1126" s="246"/>
      <c r="T1126" s="247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48" t="s">
        <v>170</v>
      </c>
      <c r="AU1126" s="248" t="s">
        <v>157</v>
      </c>
      <c r="AV1126" s="13" t="s">
        <v>87</v>
      </c>
      <c r="AW1126" s="13" t="s">
        <v>35</v>
      </c>
      <c r="AX1126" s="13" t="s">
        <v>77</v>
      </c>
      <c r="AY1126" s="248" t="s">
        <v>156</v>
      </c>
    </row>
    <row r="1127" s="13" customFormat="1">
      <c r="A1127" s="13"/>
      <c r="B1127" s="238"/>
      <c r="C1127" s="239"/>
      <c r="D1127" s="233" t="s">
        <v>170</v>
      </c>
      <c r="E1127" s="240" t="s">
        <v>1</v>
      </c>
      <c r="F1127" s="241" t="s">
        <v>1169</v>
      </c>
      <c r="G1127" s="239"/>
      <c r="H1127" s="242">
        <v>26.114000000000001</v>
      </c>
      <c r="I1127" s="243"/>
      <c r="J1127" s="239"/>
      <c r="K1127" s="239"/>
      <c r="L1127" s="244"/>
      <c r="M1127" s="245"/>
      <c r="N1127" s="246"/>
      <c r="O1127" s="246"/>
      <c r="P1127" s="246"/>
      <c r="Q1127" s="246"/>
      <c r="R1127" s="246"/>
      <c r="S1127" s="246"/>
      <c r="T1127" s="247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48" t="s">
        <v>170</v>
      </c>
      <c r="AU1127" s="248" t="s">
        <v>157</v>
      </c>
      <c r="AV1127" s="13" t="s">
        <v>87</v>
      </c>
      <c r="AW1127" s="13" t="s">
        <v>35</v>
      </c>
      <c r="AX1127" s="13" t="s">
        <v>77</v>
      </c>
      <c r="AY1127" s="248" t="s">
        <v>156</v>
      </c>
    </row>
    <row r="1128" s="14" customFormat="1">
      <c r="A1128" s="14"/>
      <c r="B1128" s="249"/>
      <c r="C1128" s="250"/>
      <c r="D1128" s="233" t="s">
        <v>170</v>
      </c>
      <c r="E1128" s="251" t="s">
        <v>1</v>
      </c>
      <c r="F1128" s="252" t="s">
        <v>174</v>
      </c>
      <c r="G1128" s="250"/>
      <c r="H1128" s="253">
        <v>104.261</v>
      </c>
      <c r="I1128" s="254"/>
      <c r="J1128" s="250"/>
      <c r="K1128" s="250"/>
      <c r="L1128" s="255"/>
      <c r="M1128" s="256"/>
      <c r="N1128" s="257"/>
      <c r="O1128" s="257"/>
      <c r="P1128" s="257"/>
      <c r="Q1128" s="257"/>
      <c r="R1128" s="257"/>
      <c r="S1128" s="257"/>
      <c r="T1128" s="258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59" t="s">
        <v>170</v>
      </c>
      <c r="AU1128" s="259" t="s">
        <v>157</v>
      </c>
      <c r="AV1128" s="14" t="s">
        <v>166</v>
      </c>
      <c r="AW1128" s="14" t="s">
        <v>35</v>
      </c>
      <c r="AX1128" s="14" t="s">
        <v>77</v>
      </c>
      <c r="AY1128" s="259" t="s">
        <v>156</v>
      </c>
    </row>
    <row r="1129" s="13" customFormat="1">
      <c r="A1129" s="13"/>
      <c r="B1129" s="238"/>
      <c r="C1129" s="239"/>
      <c r="D1129" s="233" t="s">
        <v>170</v>
      </c>
      <c r="E1129" s="240" t="s">
        <v>1</v>
      </c>
      <c r="F1129" s="241" t="s">
        <v>1170</v>
      </c>
      <c r="G1129" s="239"/>
      <c r="H1129" s="242">
        <v>312.78300000000002</v>
      </c>
      <c r="I1129" s="243"/>
      <c r="J1129" s="239"/>
      <c r="K1129" s="239"/>
      <c r="L1129" s="244"/>
      <c r="M1129" s="245"/>
      <c r="N1129" s="246"/>
      <c r="O1129" s="246"/>
      <c r="P1129" s="246"/>
      <c r="Q1129" s="246"/>
      <c r="R1129" s="246"/>
      <c r="S1129" s="246"/>
      <c r="T1129" s="247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T1129" s="248" t="s">
        <v>170</v>
      </c>
      <c r="AU1129" s="248" t="s">
        <v>157</v>
      </c>
      <c r="AV1129" s="13" t="s">
        <v>87</v>
      </c>
      <c r="AW1129" s="13" t="s">
        <v>35</v>
      </c>
      <c r="AX1129" s="13" t="s">
        <v>85</v>
      </c>
      <c r="AY1129" s="248" t="s">
        <v>156</v>
      </c>
    </row>
    <row r="1130" s="2" customFormat="1" ht="37.8" customHeight="1">
      <c r="A1130" s="40"/>
      <c r="B1130" s="41"/>
      <c r="C1130" s="220" t="s">
        <v>1176</v>
      </c>
      <c r="D1130" s="220" t="s">
        <v>161</v>
      </c>
      <c r="E1130" s="221" t="s">
        <v>1177</v>
      </c>
      <c r="F1130" s="222" t="s">
        <v>1178</v>
      </c>
      <c r="G1130" s="223" t="s">
        <v>177</v>
      </c>
      <c r="H1130" s="224">
        <v>314.988</v>
      </c>
      <c r="I1130" s="225"/>
      <c r="J1130" s="226">
        <f>ROUND(I1130*H1130,2)</f>
        <v>0</v>
      </c>
      <c r="K1130" s="222" t="s">
        <v>165</v>
      </c>
      <c r="L1130" s="46"/>
      <c r="M1130" s="227" t="s">
        <v>1</v>
      </c>
      <c r="N1130" s="228" t="s">
        <v>42</v>
      </c>
      <c r="O1130" s="93"/>
      <c r="P1130" s="229">
        <f>O1130*H1130</f>
        <v>0</v>
      </c>
      <c r="Q1130" s="229">
        <v>0.0090900000000000009</v>
      </c>
      <c r="R1130" s="229">
        <f>Q1130*H1130</f>
        <v>2.8632409200000004</v>
      </c>
      <c r="S1130" s="229">
        <v>0</v>
      </c>
      <c r="T1130" s="230">
        <f>S1130*H1130</f>
        <v>0</v>
      </c>
      <c r="U1130" s="40"/>
      <c r="V1130" s="40"/>
      <c r="W1130" s="40"/>
      <c r="X1130" s="40"/>
      <c r="Y1130" s="40"/>
      <c r="Z1130" s="40"/>
      <c r="AA1130" s="40"/>
      <c r="AB1130" s="40"/>
      <c r="AC1130" s="40"/>
      <c r="AD1130" s="40"/>
      <c r="AE1130" s="40"/>
      <c r="AR1130" s="231" t="s">
        <v>273</v>
      </c>
      <c r="AT1130" s="231" t="s">
        <v>161</v>
      </c>
      <c r="AU1130" s="231" t="s">
        <v>157</v>
      </c>
      <c r="AY1130" s="19" t="s">
        <v>156</v>
      </c>
      <c r="BE1130" s="232">
        <f>IF(N1130="základní",J1130,0)</f>
        <v>0</v>
      </c>
      <c r="BF1130" s="232">
        <f>IF(N1130="snížená",J1130,0)</f>
        <v>0</v>
      </c>
      <c r="BG1130" s="232">
        <f>IF(N1130="zákl. přenesená",J1130,0)</f>
        <v>0</v>
      </c>
      <c r="BH1130" s="232">
        <f>IF(N1130="sníž. přenesená",J1130,0)</f>
        <v>0</v>
      </c>
      <c r="BI1130" s="232">
        <f>IF(N1130="nulová",J1130,0)</f>
        <v>0</v>
      </c>
      <c r="BJ1130" s="19" t="s">
        <v>85</v>
      </c>
      <c r="BK1130" s="232">
        <f>ROUND(I1130*H1130,2)</f>
        <v>0</v>
      </c>
      <c r="BL1130" s="19" t="s">
        <v>273</v>
      </c>
      <c r="BM1130" s="231" t="s">
        <v>1179</v>
      </c>
    </row>
    <row r="1131" s="2" customFormat="1">
      <c r="A1131" s="40"/>
      <c r="B1131" s="41"/>
      <c r="C1131" s="42"/>
      <c r="D1131" s="233" t="s">
        <v>168</v>
      </c>
      <c r="E1131" s="42"/>
      <c r="F1131" s="234" t="s">
        <v>1180</v>
      </c>
      <c r="G1131" s="42"/>
      <c r="H1131" s="42"/>
      <c r="I1131" s="235"/>
      <c r="J1131" s="42"/>
      <c r="K1131" s="42"/>
      <c r="L1131" s="46"/>
      <c r="M1131" s="236"/>
      <c r="N1131" s="237"/>
      <c r="O1131" s="93"/>
      <c r="P1131" s="93"/>
      <c r="Q1131" s="93"/>
      <c r="R1131" s="93"/>
      <c r="S1131" s="93"/>
      <c r="T1131" s="94"/>
      <c r="U1131" s="40"/>
      <c r="V1131" s="40"/>
      <c r="W1131" s="40"/>
      <c r="X1131" s="40"/>
      <c r="Y1131" s="40"/>
      <c r="Z1131" s="40"/>
      <c r="AA1131" s="40"/>
      <c r="AB1131" s="40"/>
      <c r="AC1131" s="40"/>
      <c r="AD1131" s="40"/>
      <c r="AE1131" s="40"/>
      <c r="AT1131" s="19" t="s">
        <v>168</v>
      </c>
      <c r="AU1131" s="19" t="s">
        <v>157</v>
      </c>
    </row>
    <row r="1132" s="2" customFormat="1" ht="24.15" customHeight="1">
      <c r="A1132" s="40"/>
      <c r="B1132" s="41"/>
      <c r="C1132" s="270" t="s">
        <v>1181</v>
      </c>
      <c r="D1132" s="270" t="s">
        <v>274</v>
      </c>
      <c r="E1132" s="271" t="s">
        <v>1182</v>
      </c>
      <c r="F1132" s="272" t="s">
        <v>1183</v>
      </c>
      <c r="G1132" s="273" t="s">
        <v>177</v>
      </c>
      <c r="H1132" s="274">
        <v>362.23599999999999</v>
      </c>
      <c r="I1132" s="275"/>
      <c r="J1132" s="276">
        <f>ROUND(I1132*H1132,2)</f>
        <v>0</v>
      </c>
      <c r="K1132" s="272" t="s">
        <v>165</v>
      </c>
      <c r="L1132" s="277"/>
      <c r="M1132" s="278" t="s">
        <v>1</v>
      </c>
      <c r="N1132" s="279" t="s">
        <v>42</v>
      </c>
      <c r="O1132" s="93"/>
      <c r="P1132" s="229">
        <f>O1132*H1132</f>
        <v>0</v>
      </c>
      <c r="Q1132" s="229">
        <v>0.019</v>
      </c>
      <c r="R1132" s="229">
        <f>Q1132*H1132</f>
        <v>6.8824839999999998</v>
      </c>
      <c r="S1132" s="229">
        <v>0</v>
      </c>
      <c r="T1132" s="230">
        <f>S1132*H1132</f>
        <v>0</v>
      </c>
      <c r="U1132" s="40"/>
      <c r="V1132" s="40"/>
      <c r="W1132" s="40"/>
      <c r="X1132" s="40"/>
      <c r="Y1132" s="40"/>
      <c r="Z1132" s="40"/>
      <c r="AA1132" s="40"/>
      <c r="AB1132" s="40"/>
      <c r="AC1132" s="40"/>
      <c r="AD1132" s="40"/>
      <c r="AE1132" s="40"/>
      <c r="AR1132" s="231" t="s">
        <v>292</v>
      </c>
      <c r="AT1132" s="231" t="s">
        <v>274</v>
      </c>
      <c r="AU1132" s="231" t="s">
        <v>157</v>
      </c>
      <c r="AY1132" s="19" t="s">
        <v>156</v>
      </c>
      <c r="BE1132" s="232">
        <f>IF(N1132="základní",J1132,0)</f>
        <v>0</v>
      </c>
      <c r="BF1132" s="232">
        <f>IF(N1132="snížená",J1132,0)</f>
        <v>0</v>
      </c>
      <c r="BG1132" s="232">
        <f>IF(N1132="zákl. přenesená",J1132,0)</f>
        <v>0</v>
      </c>
      <c r="BH1132" s="232">
        <f>IF(N1132="sníž. přenesená",J1132,0)</f>
        <v>0</v>
      </c>
      <c r="BI1132" s="232">
        <f>IF(N1132="nulová",J1132,0)</f>
        <v>0</v>
      </c>
      <c r="BJ1132" s="19" t="s">
        <v>85</v>
      </c>
      <c r="BK1132" s="232">
        <f>ROUND(I1132*H1132,2)</f>
        <v>0</v>
      </c>
      <c r="BL1132" s="19" t="s">
        <v>292</v>
      </c>
      <c r="BM1132" s="231" t="s">
        <v>1184</v>
      </c>
    </row>
    <row r="1133" s="2" customFormat="1">
      <c r="A1133" s="40"/>
      <c r="B1133" s="41"/>
      <c r="C1133" s="42"/>
      <c r="D1133" s="233" t="s">
        <v>168</v>
      </c>
      <c r="E1133" s="42"/>
      <c r="F1133" s="234" t="s">
        <v>1183</v>
      </c>
      <c r="G1133" s="42"/>
      <c r="H1133" s="42"/>
      <c r="I1133" s="235"/>
      <c r="J1133" s="42"/>
      <c r="K1133" s="42"/>
      <c r="L1133" s="46"/>
      <c r="M1133" s="236"/>
      <c r="N1133" s="237"/>
      <c r="O1133" s="93"/>
      <c r="P1133" s="93"/>
      <c r="Q1133" s="93"/>
      <c r="R1133" s="93"/>
      <c r="S1133" s="93"/>
      <c r="T1133" s="94"/>
      <c r="U1133" s="40"/>
      <c r="V1133" s="40"/>
      <c r="W1133" s="40"/>
      <c r="X1133" s="40"/>
      <c r="Y1133" s="40"/>
      <c r="Z1133" s="40"/>
      <c r="AA1133" s="40"/>
      <c r="AB1133" s="40"/>
      <c r="AC1133" s="40"/>
      <c r="AD1133" s="40"/>
      <c r="AE1133" s="40"/>
      <c r="AT1133" s="19" t="s">
        <v>168</v>
      </c>
      <c r="AU1133" s="19" t="s">
        <v>157</v>
      </c>
    </row>
    <row r="1134" s="15" customFormat="1">
      <c r="A1134" s="15"/>
      <c r="B1134" s="260"/>
      <c r="C1134" s="261"/>
      <c r="D1134" s="233" t="s">
        <v>170</v>
      </c>
      <c r="E1134" s="262" t="s">
        <v>1</v>
      </c>
      <c r="F1134" s="263" t="s">
        <v>343</v>
      </c>
      <c r="G1134" s="261"/>
      <c r="H1134" s="262" t="s">
        <v>1</v>
      </c>
      <c r="I1134" s="264"/>
      <c r="J1134" s="261"/>
      <c r="K1134" s="261"/>
      <c r="L1134" s="265"/>
      <c r="M1134" s="266"/>
      <c r="N1134" s="267"/>
      <c r="O1134" s="267"/>
      <c r="P1134" s="267"/>
      <c r="Q1134" s="267"/>
      <c r="R1134" s="267"/>
      <c r="S1134" s="267"/>
      <c r="T1134" s="268"/>
      <c r="U1134" s="15"/>
      <c r="V1134" s="15"/>
      <c r="W1134" s="15"/>
      <c r="X1134" s="15"/>
      <c r="Y1134" s="15"/>
      <c r="Z1134" s="15"/>
      <c r="AA1134" s="15"/>
      <c r="AB1134" s="15"/>
      <c r="AC1134" s="15"/>
      <c r="AD1134" s="15"/>
      <c r="AE1134" s="15"/>
      <c r="AT1134" s="269" t="s">
        <v>170</v>
      </c>
      <c r="AU1134" s="269" t="s">
        <v>157</v>
      </c>
      <c r="AV1134" s="15" t="s">
        <v>85</v>
      </c>
      <c r="AW1134" s="15" t="s">
        <v>35</v>
      </c>
      <c r="AX1134" s="15" t="s">
        <v>77</v>
      </c>
      <c r="AY1134" s="269" t="s">
        <v>156</v>
      </c>
    </row>
    <row r="1135" s="13" customFormat="1">
      <c r="A1135" s="13"/>
      <c r="B1135" s="238"/>
      <c r="C1135" s="239"/>
      <c r="D1135" s="233" t="s">
        <v>170</v>
      </c>
      <c r="E1135" s="240" t="s">
        <v>1</v>
      </c>
      <c r="F1135" s="241" t="s">
        <v>1185</v>
      </c>
      <c r="G1135" s="239"/>
      <c r="H1135" s="242">
        <v>18.036999999999999</v>
      </c>
      <c r="I1135" s="243"/>
      <c r="J1135" s="239"/>
      <c r="K1135" s="239"/>
      <c r="L1135" s="244"/>
      <c r="M1135" s="245"/>
      <c r="N1135" s="246"/>
      <c r="O1135" s="246"/>
      <c r="P1135" s="246"/>
      <c r="Q1135" s="246"/>
      <c r="R1135" s="246"/>
      <c r="S1135" s="246"/>
      <c r="T1135" s="247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48" t="s">
        <v>170</v>
      </c>
      <c r="AU1135" s="248" t="s">
        <v>157</v>
      </c>
      <c r="AV1135" s="13" t="s">
        <v>87</v>
      </c>
      <c r="AW1135" s="13" t="s">
        <v>35</v>
      </c>
      <c r="AX1135" s="13" t="s">
        <v>77</v>
      </c>
      <c r="AY1135" s="248" t="s">
        <v>156</v>
      </c>
    </row>
    <row r="1136" s="13" customFormat="1">
      <c r="A1136" s="13"/>
      <c r="B1136" s="238"/>
      <c r="C1136" s="239"/>
      <c r="D1136" s="233" t="s">
        <v>170</v>
      </c>
      <c r="E1136" s="240" t="s">
        <v>1</v>
      </c>
      <c r="F1136" s="241" t="s">
        <v>1166</v>
      </c>
      <c r="G1136" s="239"/>
      <c r="H1136" s="242">
        <v>28.696999999999999</v>
      </c>
      <c r="I1136" s="243"/>
      <c r="J1136" s="239"/>
      <c r="K1136" s="239"/>
      <c r="L1136" s="244"/>
      <c r="M1136" s="245"/>
      <c r="N1136" s="246"/>
      <c r="O1136" s="246"/>
      <c r="P1136" s="246"/>
      <c r="Q1136" s="246"/>
      <c r="R1136" s="246"/>
      <c r="S1136" s="246"/>
      <c r="T1136" s="247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48" t="s">
        <v>170</v>
      </c>
      <c r="AU1136" s="248" t="s">
        <v>157</v>
      </c>
      <c r="AV1136" s="13" t="s">
        <v>87</v>
      </c>
      <c r="AW1136" s="13" t="s">
        <v>35</v>
      </c>
      <c r="AX1136" s="13" t="s">
        <v>77</v>
      </c>
      <c r="AY1136" s="248" t="s">
        <v>156</v>
      </c>
    </row>
    <row r="1137" s="13" customFormat="1">
      <c r="A1137" s="13"/>
      <c r="B1137" s="238"/>
      <c r="C1137" s="239"/>
      <c r="D1137" s="233" t="s">
        <v>170</v>
      </c>
      <c r="E1137" s="240" t="s">
        <v>1</v>
      </c>
      <c r="F1137" s="241" t="s">
        <v>1167</v>
      </c>
      <c r="G1137" s="239"/>
      <c r="H1137" s="242">
        <v>16.798999999999999</v>
      </c>
      <c r="I1137" s="243"/>
      <c r="J1137" s="239"/>
      <c r="K1137" s="239"/>
      <c r="L1137" s="244"/>
      <c r="M1137" s="245"/>
      <c r="N1137" s="246"/>
      <c r="O1137" s="246"/>
      <c r="P1137" s="246"/>
      <c r="Q1137" s="246"/>
      <c r="R1137" s="246"/>
      <c r="S1137" s="246"/>
      <c r="T1137" s="247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48" t="s">
        <v>170</v>
      </c>
      <c r="AU1137" s="248" t="s">
        <v>157</v>
      </c>
      <c r="AV1137" s="13" t="s">
        <v>87</v>
      </c>
      <c r="AW1137" s="13" t="s">
        <v>35</v>
      </c>
      <c r="AX1137" s="13" t="s">
        <v>77</v>
      </c>
      <c r="AY1137" s="248" t="s">
        <v>156</v>
      </c>
    </row>
    <row r="1138" s="13" customFormat="1">
      <c r="A1138" s="13"/>
      <c r="B1138" s="238"/>
      <c r="C1138" s="239"/>
      <c r="D1138" s="233" t="s">
        <v>170</v>
      </c>
      <c r="E1138" s="240" t="s">
        <v>1</v>
      </c>
      <c r="F1138" s="241" t="s">
        <v>1168</v>
      </c>
      <c r="G1138" s="239"/>
      <c r="H1138" s="242">
        <v>15.349</v>
      </c>
      <c r="I1138" s="243"/>
      <c r="J1138" s="239"/>
      <c r="K1138" s="239"/>
      <c r="L1138" s="244"/>
      <c r="M1138" s="245"/>
      <c r="N1138" s="246"/>
      <c r="O1138" s="246"/>
      <c r="P1138" s="246"/>
      <c r="Q1138" s="246"/>
      <c r="R1138" s="246"/>
      <c r="S1138" s="246"/>
      <c r="T1138" s="247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48" t="s">
        <v>170</v>
      </c>
      <c r="AU1138" s="248" t="s">
        <v>157</v>
      </c>
      <c r="AV1138" s="13" t="s">
        <v>87</v>
      </c>
      <c r="AW1138" s="13" t="s">
        <v>35</v>
      </c>
      <c r="AX1138" s="13" t="s">
        <v>77</v>
      </c>
      <c r="AY1138" s="248" t="s">
        <v>156</v>
      </c>
    </row>
    <row r="1139" s="13" customFormat="1">
      <c r="A1139" s="13"/>
      <c r="B1139" s="238"/>
      <c r="C1139" s="239"/>
      <c r="D1139" s="233" t="s">
        <v>170</v>
      </c>
      <c r="E1139" s="240" t="s">
        <v>1</v>
      </c>
      <c r="F1139" s="241" t="s">
        <v>1169</v>
      </c>
      <c r="G1139" s="239"/>
      <c r="H1139" s="242">
        <v>26.114000000000001</v>
      </c>
      <c r="I1139" s="243"/>
      <c r="J1139" s="239"/>
      <c r="K1139" s="239"/>
      <c r="L1139" s="244"/>
      <c r="M1139" s="245"/>
      <c r="N1139" s="246"/>
      <c r="O1139" s="246"/>
      <c r="P1139" s="246"/>
      <c r="Q1139" s="246"/>
      <c r="R1139" s="246"/>
      <c r="S1139" s="246"/>
      <c r="T1139" s="247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48" t="s">
        <v>170</v>
      </c>
      <c r="AU1139" s="248" t="s">
        <v>157</v>
      </c>
      <c r="AV1139" s="13" t="s">
        <v>87</v>
      </c>
      <c r="AW1139" s="13" t="s">
        <v>35</v>
      </c>
      <c r="AX1139" s="13" t="s">
        <v>77</v>
      </c>
      <c r="AY1139" s="248" t="s">
        <v>156</v>
      </c>
    </row>
    <row r="1140" s="14" customFormat="1">
      <c r="A1140" s="14"/>
      <c r="B1140" s="249"/>
      <c r="C1140" s="250"/>
      <c r="D1140" s="233" t="s">
        <v>170</v>
      </c>
      <c r="E1140" s="251" t="s">
        <v>1</v>
      </c>
      <c r="F1140" s="252" t="s">
        <v>174</v>
      </c>
      <c r="G1140" s="250"/>
      <c r="H1140" s="253">
        <v>104.996</v>
      </c>
      <c r="I1140" s="254"/>
      <c r="J1140" s="250"/>
      <c r="K1140" s="250"/>
      <c r="L1140" s="255"/>
      <c r="M1140" s="256"/>
      <c r="N1140" s="257"/>
      <c r="O1140" s="257"/>
      <c r="P1140" s="257"/>
      <c r="Q1140" s="257"/>
      <c r="R1140" s="257"/>
      <c r="S1140" s="257"/>
      <c r="T1140" s="258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59" t="s">
        <v>170</v>
      </c>
      <c r="AU1140" s="259" t="s">
        <v>157</v>
      </c>
      <c r="AV1140" s="14" t="s">
        <v>166</v>
      </c>
      <c r="AW1140" s="14" t="s">
        <v>35</v>
      </c>
      <c r="AX1140" s="14" t="s">
        <v>77</v>
      </c>
      <c r="AY1140" s="259" t="s">
        <v>156</v>
      </c>
    </row>
    <row r="1141" s="13" customFormat="1">
      <c r="A1141" s="13"/>
      <c r="B1141" s="238"/>
      <c r="C1141" s="239"/>
      <c r="D1141" s="233" t="s">
        <v>170</v>
      </c>
      <c r="E1141" s="240" t="s">
        <v>1</v>
      </c>
      <c r="F1141" s="241" t="s">
        <v>1186</v>
      </c>
      <c r="G1141" s="239"/>
      <c r="H1141" s="242">
        <v>314.988</v>
      </c>
      <c r="I1141" s="243"/>
      <c r="J1141" s="239"/>
      <c r="K1141" s="239"/>
      <c r="L1141" s="244"/>
      <c r="M1141" s="245"/>
      <c r="N1141" s="246"/>
      <c r="O1141" s="246"/>
      <c r="P1141" s="246"/>
      <c r="Q1141" s="246"/>
      <c r="R1141" s="246"/>
      <c r="S1141" s="246"/>
      <c r="T1141" s="247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48" t="s">
        <v>170</v>
      </c>
      <c r="AU1141" s="248" t="s">
        <v>157</v>
      </c>
      <c r="AV1141" s="13" t="s">
        <v>87</v>
      </c>
      <c r="AW1141" s="13" t="s">
        <v>35</v>
      </c>
      <c r="AX1141" s="13" t="s">
        <v>85</v>
      </c>
      <c r="AY1141" s="248" t="s">
        <v>156</v>
      </c>
    </row>
    <row r="1142" s="13" customFormat="1">
      <c r="A1142" s="13"/>
      <c r="B1142" s="238"/>
      <c r="C1142" s="239"/>
      <c r="D1142" s="233" t="s">
        <v>170</v>
      </c>
      <c r="E1142" s="239"/>
      <c r="F1142" s="241" t="s">
        <v>1187</v>
      </c>
      <c r="G1142" s="239"/>
      <c r="H1142" s="242">
        <v>362.23599999999999</v>
      </c>
      <c r="I1142" s="243"/>
      <c r="J1142" s="239"/>
      <c r="K1142" s="239"/>
      <c r="L1142" s="244"/>
      <c r="M1142" s="245"/>
      <c r="N1142" s="246"/>
      <c r="O1142" s="246"/>
      <c r="P1142" s="246"/>
      <c r="Q1142" s="246"/>
      <c r="R1142" s="246"/>
      <c r="S1142" s="246"/>
      <c r="T1142" s="247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248" t="s">
        <v>170</v>
      </c>
      <c r="AU1142" s="248" t="s">
        <v>157</v>
      </c>
      <c r="AV1142" s="13" t="s">
        <v>87</v>
      </c>
      <c r="AW1142" s="13" t="s">
        <v>4</v>
      </c>
      <c r="AX1142" s="13" t="s">
        <v>85</v>
      </c>
      <c r="AY1142" s="248" t="s">
        <v>156</v>
      </c>
    </row>
    <row r="1143" s="2" customFormat="1" ht="24.15" customHeight="1">
      <c r="A1143" s="40"/>
      <c r="B1143" s="41"/>
      <c r="C1143" s="220" t="s">
        <v>1188</v>
      </c>
      <c r="D1143" s="220" t="s">
        <v>161</v>
      </c>
      <c r="E1143" s="221" t="s">
        <v>1189</v>
      </c>
      <c r="F1143" s="222" t="s">
        <v>1190</v>
      </c>
      <c r="G1143" s="223" t="s">
        <v>164</v>
      </c>
      <c r="H1143" s="224">
        <v>2</v>
      </c>
      <c r="I1143" s="225"/>
      <c r="J1143" s="226">
        <f>ROUND(I1143*H1143,2)</f>
        <v>0</v>
      </c>
      <c r="K1143" s="222" t="s">
        <v>165</v>
      </c>
      <c r="L1143" s="46"/>
      <c r="M1143" s="227" t="s">
        <v>1</v>
      </c>
      <c r="N1143" s="228" t="s">
        <v>42</v>
      </c>
      <c r="O1143" s="93"/>
      <c r="P1143" s="229">
        <f>O1143*H1143</f>
        <v>0</v>
      </c>
      <c r="Q1143" s="229">
        <v>0</v>
      </c>
      <c r="R1143" s="229">
        <f>Q1143*H1143</f>
        <v>0</v>
      </c>
      <c r="S1143" s="229">
        <v>0.00036000000000000002</v>
      </c>
      <c r="T1143" s="230">
        <f>S1143*H1143</f>
        <v>0.00072000000000000005</v>
      </c>
      <c r="U1143" s="40"/>
      <c r="V1143" s="40"/>
      <c r="W1143" s="40"/>
      <c r="X1143" s="40"/>
      <c r="Y1143" s="40"/>
      <c r="Z1143" s="40"/>
      <c r="AA1143" s="40"/>
      <c r="AB1143" s="40"/>
      <c r="AC1143" s="40"/>
      <c r="AD1143" s="40"/>
      <c r="AE1143" s="40"/>
      <c r="AR1143" s="231" t="s">
        <v>273</v>
      </c>
      <c r="AT1143" s="231" t="s">
        <v>161</v>
      </c>
      <c r="AU1143" s="231" t="s">
        <v>157</v>
      </c>
      <c r="AY1143" s="19" t="s">
        <v>156</v>
      </c>
      <c r="BE1143" s="232">
        <f>IF(N1143="základní",J1143,0)</f>
        <v>0</v>
      </c>
      <c r="BF1143" s="232">
        <f>IF(N1143="snížená",J1143,0)</f>
        <v>0</v>
      </c>
      <c r="BG1143" s="232">
        <f>IF(N1143="zákl. přenesená",J1143,0)</f>
        <v>0</v>
      </c>
      <c r="BH1143" s="232">
        <f>IF(N1143="sníž. přenesená",J1143,0)</f>
        <v>0</v>
      </c>
      <c r="BI1143" s="232">
        <f>IF(N1143="nulová",J1143,0)</f>
        <v>0</v>
      </c>
      <c r="BJ1143" s="19" t="s">
        <v>85</v>
      </c>
      <c r="BK1143" s="232">
        <f>ROUND(I1143*H1143,2)</f>
        <v>0</v>
      </c>
      <c r="BL1143" s="19" t="s">
        <v>273</v>
      </c>
      <c r="BM1143" s="231" t="s">
        <v>1191</v>
      </c>
    </row>
    <row r="1144" s="2" customFormat="1">
      <c r="A1144" s="40"/>
      <c r="B1144" s="41"/>
      <c r="C1144" s="42"/>
      <c r="D1144" s="233" t="s">
        <v>168</v>
      </c>
      <c r="E1144" s="42"/>
      <c r="F1144" s="234" t="s">
        <v>1192</v>
      </c>
      <c r="G1144" s="42"/>
      <c r="H1144" s="42"/>
      <c r="I1144" s="235"/>
      <c r="J1144" s="42"/>
      <c r="K1144" s="42"/>
      <c r="L1144" s="46"/>
      <c r="M1144" s="236"/>
      <c r="N1144" s="237"/>
      <c r="O1144" s="93"/>
      <c r="P1144" s="93"/>
      <c r="Q1144" s="93"/>
      <c r="R1144" s="93"/>
      <c r="S1144" s="93"/>
      <c r="T1144" s="94"/>
      <c r="U1144" s="40"/>
      <c r="V1144" s="40"/>
      <c r="W1144" s="40"/>
      <c r="X1144" s="40"/>
      <c r="Y1144" s="40"/>
      <c r="Z1144" s="40"/>
      <c r="AA1144" s="40"/>
      <c r="AB1144" s="40"/>
      <c r="AC1144" s="40"/>
      <c r="AD1144" s="40"/>
      <c r="AE1144" s="40"/>
      <c r="AT1144" s="19" t="s">
        <v>168</v>
      </c>
      <c r="AU1144" s="19" t="s">
        <v>157</v>
      </c>
    </row>
    <row r="1145" s="13" customFormat="1">
      <c r="A1145" s="13"/>
      <c r="B1145" s="238"/>
      <c r="C1145" s="239"/>
      <c r="D1145" s="233" t="s">
        <v>170</v>
      </c>
      <c r="E1145" s="240" t="s">
        <v>1</v>
      </c>
      <c r="F1145" s="241" t="s">
        <v>869</v>
      </c>
      <c r="G1145" s="239"/>
      <c r="H1145" s="242">
        <v>2</v>
      </c>
      <c r="I1145" s="243"/>
      <c r="J1145" s="239"/>
      <c r="K1145" s="239"/>
      <c r="L1145" s="244"/>
      <c r="M1145" s="245"/>
      <c r="N1145" s="246"/>
      <c r="O1145" s="246"/>
      <c r="P1145" s="246"/>
      <c r="Q1145" s="246"/>
      <c r="R1145" s="246"/>
      <c r="S1145" s="246"/>
      <c r="T1145" s="247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248" t="s">
        <v>170</v>
      </c>
      <c r="AU1145" s="248" t="s">
        <v>157</v>
      </c>
      <c r="AV1145" s="13" t="s">
        <v>87</v>
      </c>
      <c r="AW1145" s="13" t="s">
        <v>35</v>
      </c>
      <c r="AX1145" s="13" t="s">
        <v>77</v>
      </c>
      <c r="AY1145" s="248" t="s">
        <v>156</v>
      </c>
    </row>
    <row r="1146" s="14" customFormat="1">
      <c r="A1146" s="14"/>
      <c r="B1146" s="249"/>
      <c r="C1146" s="250"/>
      <c r="D1146" s="233" t="s">
        <v>170</v>
      </c>
      <c r="E1146" s="251" t="s">
        <v>1</v>
      </c>
      <c r="F1146" s="252" t="s">
        <v>174</v>
      </c>
      <c r="G1146" s="250"/>
      <c r="H1146" s="253">
        <v>2</v>
      </c>
      <c r="I1146" s="254"/>
      <c r="J1146" s="250"/>
      <c r="K1146" s="250"/>
      <c r="L1146" s="255"/>
      <c r="M1146" s="256"/>
      <c r="N1146" s="257"/>
      <c r="O1146" s="257"/>
      <c r="P1146" s="257"/>
      <c r="Q1146" s="257"/>
      <c r="R1146" s="257"/>
      <c r="S1146" s="257"/>
      <c r="T1146" s="258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59" t="s">
        <v>170</v>
      </c>
      <c r="AU1146" s="259" t="s">
        <v>157</v>
      </c>
      <c r="AV1146" s="14" t="s">
        <v>166</v>
      </c>
      <c r="AW1146" s="14" t="s">
        <v>35</v>
      </c>
      <c r="AX1146" s="14" t="s">
        <v>85</v>
      </c>
      <c r="AY1146" s="259" t="s">
        <v>156</v>
      </c>
    </row>
    <row r="1147" s="2" customFormat="1" ht="16.5" customHeight="1">
      <c r="A1147" s="40"/>
      <c r="B1147" s="41"/>
      <c r="C1147" s="220" t="s">
        <v>1193</v>
      </c>
      <c r="D1147" s="220" t="s">
        <v>161</v>
      </c>
      <c r="E1147" s="221" t="s">
        <v>1194</v>
      </c>
      <c r="F1147" s="222" t="s">
        <v>1195</v>
      </c>
      <c r="G1147" s="223" t="s">
        <v>185</v>
      </c>
      <c r="H1147" s="224">
        <v>290.04000000000002</v>
      </c>
      <c r="I1147" s="225"/>
      <c r="J1147" s="226">
        <f>ROUND(I1147*H1147,2)</f>
        <v>0</v>
      </c>
      <c r="K1147" s="222" t="s">
        <v>165</v>
      </c>
      <c r="L1147" s="46"/>
      <c r="M1147" s="227" t="s">
        <v>1</v>
      </c>
      <c r="N1147" s="228" t="s">
        <v>42</v>
      </c>
      <c r="O1147" s="93"/>
      <c r="P1147" s="229">
        <f>O1147*H1147</f>
        <v>0</v>
      </c>
      <c r="Q1147" s="229">
        <v>9.0000000000000006E-05</v>
      </c>
      <c r="R1147" s="229">
        <f>Q1147*H1147</f>
        <v>0.026103600000000005</v>
      </c>
      <c r="S1147" s="229">
        <v>0</v>
      </c>
      <c r="T1147" s="230">
        <f>S1147*H1147</f>
        <v>0</v>
      </c>
      <c r="U1147" s="40"/>
      <c r="V1147" s="40"/>
      <c r="W1147" s="40"/>
      <c r="X1147" s="40"/>
      <c r="Y1147" s="40"/>
      <c r="Z1147" s="40"/>
      <c r="AA1147" s="40"/>
      <c r="AB1147" s="40"/>
      <c r="AC1147" s="40"/>
      <c r="AD1147" s="40"/>
      <c r="AE1147" s="40"/>
      <c r="AR1147" s="231" t="s">
        <v>273</v>
      </c>
      <c r="AT1147" s="231" t="s">
        <v>161</v>
      </c>
      <c r="AU1147" s="231" t="s">
        <v>157</v>
      </c>
      <c r="AY1147" s="19" t="s">
        <v>156</v>
      </c>
      <c r="BE1147" s="232">
        <f>IF(N1147="základní",J1147,0)</f>
        <v>0</v>
      </c>
      <c r="BF1147" s="232">
        <f>IF(N1147="snížená",J1147,0)</f>
        <v>0</v>
      </c>
      <c r="BG1147" s="232">
        <f>IF(N1147="zákl. přenesená",J1147,0)</f>
        <v>0</v>
      </c>
      <c r="BH1147" s="232">
        <f>IF(N1147="sníž. přenesená",J1147,0)</f>
        <v>0</v>
      </c>
      <c r="BI1147" s="232">
        <f>IF(N1147="nulová",J1147,0)</f>
        <v>0</v>
      </c>
      <c r="BJ1147" s="19" t="s">
        <v>85</v>
      </c>
      <c r="BK1147" s="232">
        <f>ROUND(I1147*H1147,2)</f>
        <v>0</v>
      </c>
      <c r="BL1147" s="19" t="s">
        <v>273</v>
      </c>
      <c r="BM1147" s="231" t="s">
        <v>1196</v>
      </c>
    </row>
    <row r="1148" s="2" customFormat="1">
      <c r="A1148" s="40"/>
      <c r="B1148" s="41"/>
      <c r="C1148" s="42"/>
      <c r="D1148" s="233" t="s">
        <v>168</v>
      </c>
      <c r="E1148" s="42"/>
      <c r="F1148" s="234" t="s">
        <v>1197</v>
      </c>
      <c r="G1148" s="42"/>
      <c r="H1148" s="42"/>
      <c r="I1148" s="235"/>
      <c r="J1148" s="42"/>
      <c r="K1148" s="42"/>
      <c r="L1148" s="46"/>
      <c r="M1148" s="236"/>
      <c r="N1148" s="237"/>
      <c r="O1148" s="93"/>
      <c r="P1148" s="93"/>
      <c r="Q1148" s="93"/>
      <c r="R1148" s="93"/>
      <c r="S1148" s="93"/>
      <c r="T1148" s="94"/>
      <c r="U1148" s="40"/>
      <c r="V1148" s="40"/>
      <c r="W1148" s="40"/>
      <c r="X1148" s="40"/>
      <c r="Y1148" s="40"/>
      <c r="Z1148" s="40"/>
      <c r="AA1148" s="40"/>
      <c r="AB1148" s="40"/>
      <c r="AC1148" s="40"/>
      <c r="AD1148" s="40"/>
      <c r="AE1148" s="40"/>
      <c r="AT1148" s="19" t="s">
        <v>168</v>
      </c>
      <c r="AU1148" s="19" t="s">
        <v>157</v>
      </c>
    </row>
    <row r="1149" s="15" customFormat="1">
      <c r="A1149" s="15"/>
      <c r="B1149" s="260"/>
      <c r="C1149" s="261"/>
      <c r="D1149" s="233" t="s">
        <v>170</v>
      </c>
      <c r="E1149" s="262" t="s">
        <v>1</v>
      </c>
      <c r="F1149" s="263" t="s">
        <v>1198</v>
      </c>
      <c r="G1149" s="261"/>
      <c r="H1149" s="262" t="s">
        <v>1</v>
      </c>
      <c r="I1149" s="264"/>
      <c r="J1149" s="261"/>
      <c r="K1149" s="261"/>
      <c r="L1149" s="265"/>
      <c r="M1149" s="266"/>
      <c r="N1149" s="267"/>
      <c r="O1149" s="267"/>
      <c r="P1149" s="267"/>
      <c r="Q1149" s="267"/>
      <c r="R1149" s="267"/>
      <c r="S1149" s="267"/>
      <c r="T1149" s="268"/>
      <c r="U1149" s="15"/>
      <c r="V1149" s="15"/>
      <c r="W1149" s="15"/>
      <c r="X1149" s="15"/>
      <c r="Y1149" s="15"/>
      <c r="Z1149" s="15"/>
      <c r="AA1149" s="15"/>
      <c r="AB1149" s="15"/>
      <c r="AC1149" s="15"/>
      <c r="AD1149" s="15"/>
      <c r="AE1149" s="15"/>
      <c r="AT1149" s="269" t="s">
        <v>170</v>
      </c>
      <c r="AU1149" s="269" t="s">
        <v>157</v>
      </c>
      <c r="AV1149" s="15" t="s">
        <v>85</v>
      </c>
      <c r="AW1149" s="15" t="s">
        <v>35</v>
      </c>
      <c r="AX1149" s="15" t="s">
        <v>77</v>
      </c>
      <c r="AY1149" s="269" t="s">
        <v>156</v>
      </c>
    </row>
    <row r="1150" s="15" customFormat="1">
      <c r="A1150" s="15"/>
      <c r="B1150" s="260"/>
      <c r="C1150" s="261"/>
      <c r="D1150" s="233" t="s">
        <v>170</v>
      </c>
      <c r="E1150" s="262" t="s">
        <v>1</v>
      </c>
      <c r="F1150" s="263" t="s">
        <v>343</v>
      </c>
      <c r="G1150" s="261"/>
      <c r="H1150" s="262" t="s">
        <v>1</v>
      </c>
      <c r="I1150" s="264"/>
      <c r="J1150" s="261"/>
      <c r="K1150" s="261"/>
      <c r="L1150" s="265"/>
      <c r="M1150" s="266"/>
      <c r="N1150" s="267"/>
      <c r="O1150" s="267"/>
      <c r="P1150" s="267"/>
      <c r="Q1150" s="267"/>
      <c r="R1150" s="267"/>
      <c r="S1150" s="267"/>
      <c r="T1150" s="268"/>
      <c r="U1150" s="15"/>
      <c r="V1150" s="15"/>
      <c r="W1150" s="15"/>
      <c r="X1150" s="15"/>
      <c r="Y1150" s="15"/>
      <c r="Z1150" s="15"/>
      <c r="AA1150" s="15"/>
      <c r="AB1150" s="15"/>
      <c r="AC1150" s="15"/>
      <c r="AD1150" s="15"/>
      <c r="AE1150" s="15"/>
      <c r="AT1150" s="269" t="s">
        <v>170</v>
      </c>
      <c r="AU1150" s="269" t="s">
        <v>157</v>
      </c>
      <c r="AV1150" s="15" t="s">
        <v>85</v>
      </c>
      <c r="AW1150" s="15" t="s">
        <v>35</v>
      </c>
      <c r="AX1150" s="15" t="s">
        <v>77</v>
      </c>
      <c r="AY1150" s="269" t="s">
        <v>156</v>
      </c>
    </row>
    <row r="1151" s="13" customFormat="1">
      <c r="A1151" s="13"/>
      <c r="B1151" s="238"/>
      <c r="C1151" s="239"/>
      <c r="D1151" s="233" t="s">
        <v>170</v>
      </c>
      <c r="E1151" s="240" t="s">
        <v>1</v>
      </c>
      <c r="F1151" s="241" t="s">
        <v>1199</v>
      </c>
      <c r="G1151" s="239"/>
      <c r="H1151" s="242">
        <v>22.48</v>
      </c>
      <c r="I1151" s="243"/>
      <c r="J1151" s="239"/>
      <c r="K1151" s="239"/>
      <c r="L1151" s="244"/>
      <c r="M1151" s="245"/>
      <c r="N1151" s="246"/>
      <c r="O1151" s="246"/>
      <c r="P1151" s="246"/>
      <c r="Q1151" s="246"/>
      <c r="R1151" s="246"/>
      <c r="S1151" s="246"/>
      <c r="T1151" s="247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T1151" s="248" t="s">
        <v>170</v>
      </c>
      <c r="AU1151" s="248" t="s">
        <v>157</v>
      </c>
      <c r="AV1151" s="13" t="s">
        <v>87</v>
      </c>
      <c r="AW1151" s="13" t="s">
        <v>35</v>
      </c>
      <c r="AX1151" s="13" t="s">
        <v>77</v>
      </c>
      <c r="AY1151" s="248" t="s">
        <v>156</v>
      </c>
    </row>
    <row r="1152" s="13" customFormat="1">
      <c r="A1152" s="13"/>
      <c r="B1152" s="238"/>
      <c r="C1152" s="239"/>
      <c r="D1152" s="233" t="s">
        <v>170</v>
      </c>
      <c r="E1152" s="240" t="s">
        <v>1</v>
      </c>
      <c r="F1152" s="241" t="s">
        <v>1200</v>
      </c>
      <c r="G1152" s="239"/>
      <c r="H1152" s="242">
        <v>20.239999999999998</v>
      </c>
      <c r="I1152" s="243"/>
      <c r="J1152" s="239"/>
      <c r="K1152" s="239"/>
      <c r="L1152" s="244"/>
      <c r="M1152" s="245"/>
      <c r="N1152" s="246"/>
      <c r="O1152" s="246"/>
      <c r="P1152" s="246"/>
      <c r="Q1152" s="246"/>
      <c r="R1152" s="246"/>
      <c r="S1152" s="246"/>
      <c r="T1152" s="247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48" t="s">
        <v>170</v>
      </c>
      <c r="AU1152" s="248" t="s">
        <v>157</v>
      </c>
      <c r="AV1152" s="13" t="s">
        <v>87</v>
      </c>
      <c r="AW1152" s="13" t="s">
        <v>35</v>
      </c>
      <c r="AX1152" s="13" t="s">
        <v>77</v>
      </c>
      <c r="AY1152" s="248" t="s">
        <v>156</v>
      </c>
    </row>
    <row r="1153" s="13" customFormat="1">
      <c r="A1153" s="13"/>
      <c r="B1153" s="238"/>
      <c r="C1153" s="239"/>
      <c r="D1153" s="233" t="s">
        <v>170</v>
      </c>
      <c r="E1153" s="240" t="s">
        <v>1</v>
      </c>
      <c r="F1153" s="241" t="s">
        <v>1201</v>
      </c>
      <c r="G1153" s="239"/>
      <c r="H1153" s="242">
        <v>13.34</v>
      </c>
      <c r="I1153" s="243"/>
      <c r="J1153" s="239"/>
      <c r="K1153" s="239"/>
      <c r="L1153" s="244"/>
      <c r="M1153" s="245"/>
      <c r="N1153" s="246"/>
      <c r="O1153" s="246"/>
      <c r="P1153" s="246"/>
      <c r="Q1153" s="246"/>
      <c r="R1153" s="246"/>
      <c r="S1153" s="246"/>
      <c r="T1153" s="247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T1153" s="248" t="s">
        <v>170</v>
      </c>
      <c r="AU1153" s="248" t="s">
        <v>157</v>
      </c>
      <c r="AV1153" s="13" t="s">
        <v>87</v>
      </c>
      <c r="AW1153" s="13" t="s">
        <v>35</v>
      </c>
      <c r="AX1153" s="13" t="s">
        <v>77</v>
      </c>
      <c r="AY1153" s="248" t="s">
        <v>156</v>
      </c>
    </row>
    <row r="1154" s="13" customFormat="1">
      <c r="A1154" s="13"/>
      <c r="B1154" s="238"/>
      <c r="C1154" s="239"/>
      <c r="D1154" s="233" t="s">
        <v>170</v>
      </c>
      <c r="E1154" s="240" t="s">
        <v>1</v>
      </c>
      <c r="F1154" s="241" t="s">
        <v>1202</v>
      </c>
      <c r="G1154" s="239"/>
      <c r="H1154" s="242">
        <v>20.379999999999999</v>
      </c>
      <c r="I1154" s="243"/>
      <c r="J1154" s="239"/>
      <c r="K1154" s="239"/>
      <c r="L1154" s="244"/>
      <c r="M1154" s="245"/>
      <c r="N1154" s="246"/>
      <c r="O1154" s="246"/>
      <c r="P1154" s="246"/>
      <c r="Q1154" s="246"/>
      <c r="R1154" s="246"/>
      <c r="S1154" s="246"/>
      <c r="T1154" s="247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48" t="s">
        <v>170</v>
      </c>
      <c r="AU1154" s="248" t="s">
        <v>157</v>
      </c>
      <c r="AV1154" s="13" t="s">
        <v>87</v>
      </c>
      <c r="AW1154" s="13" t="s">
        <v>35</v>
      </c>
      <c r="AX1154" s="13" t="s">
        <v>77</v>
      </c>
      <c r="AY1154" s="248" t="s">
        <v>156</v>
      </c>
    </row>
    <row r="1155" s="13" customFormat="1">
      <c r="A1155" s="13"/>
      <c r="B1155" s="238"/>
      <c r="C1155" s="239"/>
      <c r="D1155" s="233" t="s">
        <v>170</v>
      </c>
      <c r="E1155" s="240" t="s">
        <v>1</v>
      </c>
      <c r="F1155" s="241" t="s">
        <v>1203</v>
      </c>
      <c r="G1155" s="239"/>
      <c r="H1155" s="242">
        <v>20.239999999999998</v>
      </c>
      <c r="I1155" s="243"/>
      <c r="J1155" s="239"/>
      <c r="K1155" s="239"/>
      <c r="L1155" s="244"/>
      <c r="M1155" s="245"/>
      <c r="N1155" s="246"/>
      <c r="O1155" s="246"/>
      <c r="P1155" s="246"/>
      <c r="Q1155" s="246"/>
      <c r="R1155" s="246"/>
      <c r="S1155" s="246"/>
      <c r="T1155" s="247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48" t="s">
        <v>170</v>
      </c>
      <c r="AU1155" s="248" t="s">
        <v>157</v>
      </c>
      <c r="AV1155" s="13" t="s">
        <v>87</v>
      </c>
      <c r="AW1155" s="13" t="s">
        <v>35</v>
      </c>
      <c r="AX1155" s="13" t="s">
        <v>77</v>
      </c>
      <c r="AY1155" s="248" t="s">
        <v>156</v>
      </c>
    </row>
    <row r="1156" s="14" customFormat="1">
      <c r="A1156" s="14"/>
      <c r="B1156" s="249"/>
      <c r="C1156" s="250"/>
      <c r="D1156" s="233" t="s">
        <v>170</v>
      </c>
      <c r="E1156" s="251" t="s">
        <v>1</v>
      </c>
      <c r="F1156" s="252" t="s">
        <v>174</v>
      </c>
      <c r="G1156" s="250"/>
      <c r="H1156" s="253">
        <v>96.680000000000007</v>
      </c>
      <c r="I1156" s="254"/>
      <c r="J1156" s="250"/>
      <c r="K1156" s="250"/>
      <c r="L1156" s="255"/>
      <c r="M1156" s="256"/>
      <c r="N1156" s="257"/>
      <c r="O1156" s="257"/>
      <c r="P1156" s="257"/>
      <c r="Q1156" s="257"/>
      <c r="R1156" s="257"/>
      <c r="S1156" s="257"/>
      <c r="T1156" s="258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59" t="s">
        <v>170</v>
      </c>
      <c r="AU1156" s="259" t="s">
        <v>157</v>
      </c>
      <c r="AV1156" s="14" t="s">
        <v>166</v>
      </c>
      <c r="AW1156" s="14" t="s">
        <v>35</v>
      </c>
      <c r="AX1156" s="14" t="s">
        <v>77</v>
      </c>
      <c r="AY1156" s="259" t="s">
        <v>156</v>
      </c>
    </row>
    <row r="1157" s="13" customFormat="1">
      <c r="A1157" s="13"/>
      <c r="B1157" s="238"/>
      <c r="C1157" s="239"/>
      <c r="D1157" s="233" t="s">
        <v>170</v>
      </c>
      <c r="E1157" s="240" t="s">
        <v>1</v>
      </c>
      <c r="F1157" s="241" t="s">
        <v>1204</v>
      </c>
      <c r="G1157" s="239"/>
      <c r="H1157" s="242">
        <v>290.04000000000002</v>
      </c>
      <c r="I1157" s="243"/>
      <c r="J1157" s="239"/>
      <c r="K1157" s="239"/>
      <c r="L1157" s="244"/>
      <c r="M1157" s="245"/>
      <c r="N1157" s="246"/>
      <c r="O1157" s="246"/>
      <c r="P1157" s="246"/>
      <c r="Q1157" s="246"/>
      <c r="R1157" s="246"/>
      <c r="S1157" s="246"/>
      <c r="T1157" s="247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T1157" s="248" t="s">
        <v>170</v>
      </c>
      <c r="AU1157" s="248" t="s">
        <v>157</v>
      </c>
      <c r="AV1157" s="13" t="s">
        <v>87</v>
      </c>
      <c r="AW1157" s="13" t="s">
        <v>35</v>
      </c>
      <c r="AX1157" s="13" t="s">
        <v>85</v>
      </c>
      <c r="AY1157" s="248" t="s">
        <v>156</v>
      </c>
    </row>
    <row r="1158" s="2" customFormat="1" ht="21.75" customHeight="1">
      <c r="A1158" s="40"/>
      <c r="B1158" s="41"/>
      <c r="C1158" s="220" t="s">
        <v>1205</v>
      </c>
      <c r="D1158" s="220" t="s">
        <v>161</v>
      </c>
      <c r="E1158" s="221" t="s">
        <v>1206</v>
      </c>
      <c r="F1158" s="222" t="s">
        <v>1207</v>
      </c>
      <c r="G1158" s="223" t="s">
        <v>185</v>
      </c>
      <c r="H1158" s="224">
        <v>157.5</v>
      </c>
      <c r="I1158" s="225"/>
      <c r="J1158" s="226">
        <f>ROUND(I1158*H1158,2)</f>
        <v>0</v>
      </c>
      <c r="K1158" s="222" t="s">
        <v>165</v>
      </c>
      <c r="L1158" s="46"/>
      <c r="M1158" s="227" t="s">
        <v>1</v>
      </c>
      <c r="N1158" s="228" t="s">
        <v>42</v>
      </c>
      <c r="O1158" s="93"/>
      <c r="P1158" s="229">
        <f>O1158*H1158</f>
        <v>0</v>
      </c>
      <c r="Q1158" s="229">
        <v>2.0000000000000002E-05</v>
      </c>
      <c r="R1158" s="229">
        <f>Q1158*H1158</f>
        <v>0.0031500000000000005</v>
      </c>
      <c r="S1158" s="229">
        <v>0</v>
      </c>
      <c r="T1158" s="230">
        <f>S1158*H1158</f>
        <v>0</v>
      </c>
      <c r="U1158" s="40"/>
      <c r="V1158" s="40"/>
      <c r="W1158" s="40"/>
      <c r="X1158" s="40"/>
      <c r="Y1158" s="40"/>
      <c r="Z1158" s="40"/>
      <c r="AA1158" s="40"/>
      <c r="AB1158" s="40"/>
      <c r="AC1158" s="40"/>
      <c r="AD1158" s="40"/>
      <c r="AE1158" s="40"/>
      <c r="AR1158" s="231" t="s">
        <v>273</v>
      </c>
      <c r="AT1158" s="231" t="s">
        <v>161</v>
      </c>
      <c r="AU1158" s="231" t="s">
        <v>157</v>
      </c>
      <c r="AY1158" s="19" t="s">
        <v>156</v>
      </c>
      <c r="BE1158" s="232">
        <f>IF(N1158="základní",J1158,0)</f>
        <v>0</v>
      </c>
      <c r="BF1158" s="232">
        <f>IF(N1158="snížená",J1158,0)</f>
        <v>0</v>
      </c>
      <c r="BG1158" s="232">
        <f>IF(N1158="zákl. přenesená",J1158,0)</f>
        <v>0</v>
      </c>
      <c r="BH1158" s="232">
        <f>IF(N1158="sníž. přenesená",J1158,0)</f>
        <v>0</v>
      </c>
      <c r="BI1158" s="232">
        <f>IF(N1158="nulová",J1158,0)</f>
        <v>0</v>
      </c>
      <c r="BJ1158" s="19" t="s">
        <v>85</v>
      </c>
      <c r="BK1158" s="232">
        <f>ROUND(I1158*H1158,2)</f>
        <v>0</v>
      </c>
      <c r="BL1158" s="19" t="s">
        <v>273</v>
      </c>
      <c r="BM1158" s="231" t="s">
        <v>1208</v>
      </c>
    </row>
    <row r="1159" s="2" customFormat="1">
      <c r="A1159" s="40"/>
      <c r="B1159" s="41"/>
      <c r="C1159" s="42"/>
      <c r="D1159" s="233" t="s">
        <v>168</v>
      </c>
      <c r="E1159" s="42"/>
      <c r="F1159" s="234" t="s">
        <v>1209</v>
      </c>
      <c r="G1159" s="42"/>
      <c r="H1159" s="42"/>
      <c r="I1159" s="235"/>
      <c r="J1159" s="42"/>
      <c r="K1159" s="42"/>
      <c r="L1159" s="46"/>
      <c r="M1159" s="236"/>
      <c r="N1159" s="237"/>
      <c r="O1159" s="93"/>
      <c r="P1159" s="93"/>
      <c r="Q1159" s="93"/>
      <c r="R1159" s="93"/>
      <c r="S1159" s="93"/>
      <c r="T1159" s="94"/>
      <c r="U1159" s="40"/>
      <c r="V1159" s="40"/>
      <c r="W1159" s="40"/>
      <c r="X1159" s="40"/>
      <c r="Y1159" s="40"/>
      <c r="Z1159" s="40"/>
      <c r="AA1159" s="40"/>
      <c r="AB1159" s="40"/>
      <c r="AC1159" s="40"/>
      <c r="AD1159" s="40"/>
      <c r="AE1159" s="40"/>
      <c r="AT1159" s="19" t="s">
        <v>168</v>
      </c>
      <c r="AU1159" s="19" t="s">
        <v>157</v>
      </c>
    </row>
    <row r="1160" s="15" customFormat="1">
      <c r="A1160" s="15"/>
      <c r="B1160" s="260"/>
      <c r="C1160" s="261"/>
      <c r="D1160" s="233" t="s">
        <v>170</v>
      </c>
      <c r="E1160" s="262" t="s">
        <v>1</v>
      </c>
      <c r="F1160" s="263" t="s">
        <v>1210</v>
      </c>
      <c r="G1160" s="261"/>
      <c r="H1160" s="262" t="s">
        <v>1</v>
      </c>
      <c r="I1160" s="264"/>
      <c r="J1160" s="261"/>
      <c r="K1160" s="261"/>
      <c r="L1160" s="265"/>
      <c r="M1160" s="266"/>
      <c r="N1160" s="267"/>
      <c r="O1160" s="267"/>
      <c r="P1160" s="267"/>
      <c r="Q1160" s="267"/>
      <c r="R1160" s="267"/>
      <c r="S1160" s="267"/>
      <c r="T1160" s="268"/>
      <c r="U1160" s="15"/>
      <c r="V1160" s="15"/>
      <c r="W1160" s="15"/>
      <c r="X1160" s="15"/>
      <c r="Y1160" s="15"/>
      <c r="Z1160" s="15"/>
      <c r="AA1160" s="15"/>
      <c r="AB1160" s="15"/>
      <c r="AC1160" s="15"/>
      <c r="AD1160" s="15"/>
      <c r="AE1160" s="15"/>
      <c r="AT1160" s="269" t="s">
        <v>170</v>
      </c>
      <c r="AU1160" s="269" t="s">
        <v>157</v>
      </c>
      <c r="AV1160" s="15" t="s">
        <v>85</v>
      </c>
      <c r="AW1160" s="15" t="s">
        <v>35</v>
      </c>
      <c r="AX1160" s="15" t="s">
        <v>77</v>
      </c>
      <c r="AY1160" s="269" t="s">
        <v>156</v>
      </c>
    </row>
    <row r="1161" s="15" customFormat="1">
      <c r="A1161" s="15"/>
      <c r="B1161" s="260"/>
      <c r="C1161" s="261"/>
      <c r="D1161" s="233" t="s">
        <v>170</v>
      </c>
      <c r="E1161" s="262" t="s">
        <v>1</v>
      </c>
      <c r="F1161" s="263" t="s">
        <v>343</v>
      </c>
      <c r="G1161" s="261"/>
      <c r="H1161" s="262" t="s">
        <v>1</v>
      </c>
      <c r="I1161" s="264"/>
      <c r="J1161" s="261"/>
      <c r="K1161" s="261"/>
      <c r="L1161" s="265"/>
      <c r="M1161" s="266"/>
      <c r="N1161" s="267"/>
      <c r="O1161" s="267"/>
      <c r="P1161" s="267"/>
      <c r="Q1161" s="267"/>
      <c r="R1161" s="267"/>
      <c r="S1161" s="267"/>
      <c r="T1161" s="268"/>
      <c r="U1161" s="15"/>
      <c r="V1161" s="15"/>
      <c r="W1161" s="15"/>
      <c r="X1161" s="15"/>
      <c r="Y1161" s="15"/>
      <c r="Z1161" s="15"/>
      <c r="AA1161" s="15"/>
      <c r="AB1161" s="15"/>
      <c r="AC1161" s="15"/>
      <c r="AD1161" s="15"/>
      <c r="AE1161" s="15"/>
      <c r="AT1161" s="269" t="s">
        <v>170</v>
      </c>
      <c r="AU1161" s="269" t="s">
        <v>157</v>
      </c>
      <c r="AV1161" s="15" t="s">
        <v>85</v>
      </c>
      <c r="AW1161" s="15" t="s">
        <v>35</v>
      </c>
      <c r="AX1161" s="15" t="s">
        <v>77</v>
      </c>
      <c r="AY1161" s="269" t="s">
        <v>156</v>
      </c>
    </row>
    <row r="1162" s="13" customFormat="1">
      <c r="A1162" s="13"/>
      <c r="B1162" s="238"/>
      <c r="C1162" s="239"/>
      <c r="D1162" s="233" t="s">
        <v>170</v>
      </c>
      <c r="E1162" s="240" t="s">
        <v>1</v>
      </c>
      <c r="F1162" s="241" t="s">
        <v>1211</v>
      </c>
      <c r="G1162" s="239"/>
      <c r="H1162" s="242">
        <v>12.6</v>
      </c>
      <c r="I1162" s="243"/>
      <c r="J1162" s="239"/>
      <c r="K1162" s="239"/>
      <c r="L1162" s="244"/>
      <c r="M1162" s="245"/>
      <c r="N1162" s="246"/>
      <c r="O1162" s="246"/>
      <c r="P1162" s="246"/>
      <c r="Q1162" s="246"/>
      <c r="R1162" s="246"/>
      <c r="S1162" s="246"/>
      <c r="T1162" s="247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248" t="s">
        <v>170</v>
      </c>
      <c r="AU1162" s="248" t="s">
        <v>157</v>
      </c>
      <c r="AV1162" s="13" t="s">
        <v>87</v>
      </c>
      <c r="AW1162" s="13" t="s">
        <v>35</v>
      </c>
      <c r="AX1162" s="13" t="s">
        <v>77</v>
      </c>
      <c r="AY1162" s="248" t="s">
        <v>156</v>
      </c>
    </row>
    <row r="1163" s="13" customFormat="1">
      <c r="A1163" s="13"/>
      <c r="B1163" s="238"/>
      <c r="C1163" s="239"/>
      <c r="D1163" s="233" t="s">
        <v>170</v>
      </c>
      <c r="E1163" s="240" t="s">
        <v>1</v>
      </c>
      <c r="F1163" s="241" t="s">
        <v>1212</v>
      </c>
      <c r="G1163" s="239"/>
      <c r="H1163" s="242">
        <v>10.5</v>
      </c>
      <c r="I1163" s="243"/>
      <c r="J1163" s="239"/>
      <c r="K1163" s="239"/>
      <c r="L1163" s="244"/>
      <c r="M1163" s="245"/>
      <c r="N1163" s="246"/>
      <c r="O1163" s="246"/>
      <c r="P1163" s="246"/>
      <c r="Q1163" s="246"/>
      <c r="R1163" s="246"/>
      <c r="S1163" s="246"/>
      <c r="T1163" s="247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248" t="s">
        <v>170</v>
      </c>
      <c r="AU1163" s="248" t="s">
        <v>157</v>
      </c>
      <c r="AV1163" s="13" t="s">
        <v>87</v>
      </c>
      <c r="AW1163" s="13" t="s">
        <v>35</v>
      </c>
      <c r="AX1163" s="13" t="s">
        <v>77</v>
      </c>
      <c r="AY1163" s="248" t="s">
        <v>156</v>
      </c>
    </row>
    <row r="1164" s="13" customFormat="1">
      <c r="A1164" s="13"/>
      <c r="B1164" s="238"/>
      <c r="C1164" s="239"/>
      <c r="D1164" s="233" t="s">
        <v>170</v>
      </c>
      <c r="E1164" s="240" t="s">
        <v>1</v>
      </c>
      <c r="F1164" s="241" t="s">
        <v>1213</v>
      </c>
      <c r="G1164" s="239"/>
      <c r="H1164" s="242">
        <v>8.4000000000000004</v>
      </c>
      <c r="I1164" s="243"/>
      <c r="J1164" s="239"/>
      <c r="K1164" s="239"/>
      <c r="L1164" s="244"/>
      <c r="M1164" s="245"/>
      <c r="N1164" s="246"/>
      <c r="O1164" s="246"/>
      <c r="P1164" s="246"/>
      <c r="Q1164" s="246"/>
      <c r="R1164" s="246"/>
      <c r="S1164" s="246"/>
      <c r="T1164" s="247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48" t="s">
        <v>170</v>
      </c>
      <c r="AU1164" s="248" t="s">
        <v>157</v>
      </c>
      <c r="AV1164" s="13" t="s">
        <v>87</v>
      </c>
      <c r="AW1164" s="13" t="s">
        <v>35</v>
      </c>
      <c r="AX1164" s="13" t="s">
        <v>77</v>
      </c>
      <c r="AY1164" s="248" t="s">
        <v>156</v>
      </c>
    </row>
    <row r="1165" s="13" customFormat="1">
      <c r="A1165" s="13"/>
      <c r="B1165" s="238"/>
      <c r="C1165" s="239"/>
      <c r="D1165" s="233" t="s">
        <v>170</v>
      </c>
      <c r="E1165" s="240" t="s">
        <v>1</v>
      </c>
      <c r="F1165" s="241" t="s">
        <v>1214</v>
      </c>
      <c r="G1165" s="239"/>
      <c r="H1165" s="242">
        <v>10.5</v>
      </c>
      <c r="I1165" s="243"/>
      <c r="J1165" s="239"/>
      <c r="K1165" s="239"/>
      <c r="L1165" s="244"/>
      <c r="M1165" s="245"/>
      <c r="N1165" s="246"/>
      <c r="O1165" s="246"/>
      <c r="P1165" s="246"/>
      <c r="Q1165" s="246"/>
      <c r="R1165" s="246"/>
      <c r="S1165" s="246"/>
      <c r="T1165" s="247"/>
      <c r="U1165" s="13"/>
      <c r="V1165" s="13"/>
      <c r="W1165" s="13"/>
      <c r="X1165" s="13"/>
      <c r="Y1165" s="13"/>
      <c r="Z1165" s="13"/>
      <c r="AA1165" s="13"/>
      <c r="AB1165" s="13"/>
      <c r="AC1165" s="13"/>
      <c r="AD1165" s="13"/>
      <c r="AE1165" s="13"/>
      <c r="AT1165" s="248" t="s">
        <v>170</v>
      </c>
      <c r="AU1165" s="248" t="s">
        <v>157</v>
      </c>
      <c r="AV1165" s="13" t="s">
        <v>87</v>
      </c>
      <c r="AW1165" s="13" t="s">
        <v>35</v>
      </c>
      <c r="AX1165" s="13" t="s">
        <v>77</v>
      </c>
      <c r="AY1165" s="248" t="s">
        <v>156</v>
      </c>
    </row>
    <row r="1166" s="13" customFormat="1">
      <c r="A1166" s="13"/>
      <c r="B1166" s="238"/>
      <c r="C1166" s="239"/>
      <c r="D1166" s="233" t="s">
        <v>170</v>
      </c>
      <c r="E1166" s="240" t="s">
        <v>1</v>
      </c>
      <c r="F1166" s="241" t="s">
        <v>1215</v>
      </c>
      <c r="G1166" s="239"/>
      <c r="H1166" s="242">
        <v>10.5</v>
      </c>
      <c r="I1166" s="243"/>
      <c r="J1166" s="239"/>
      <c r="K1166" s="239"/>
      <c r="L1166" s="244"/>
      <c r="M1166" s="245"/>
      <c r="N1166" s="246"/>
      <c r="O1166" s="246"/>
      <c r="P1166" s="246"/>
      <c r="Q1166" s="246"/>
      <c r="R1166" s="246"/>
      <c r="S1166" s="246"/>
      <c r="T1166" s="247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48" t="s">
        <v>170</v>
      </c>
      <c r="AU1166" s="248" t="s">
        <v>157</v>
      </c>
      <c r="AV1166" s="13" t="s">
        <v>87</v>
      </c>
      <c r="AW1166" s="13" t="s">
        <v>35</v>
      </c>
      <c r="AX1166" s="13" t="s">
        <v>77</v>
      </c>
      <c r="AY1166" s="248" t="s">
        <v>156</v>
      </c>
    </row>
    <row r="1167" s="14" customFormat="1">
      <c r="A1167" s="14"/>
      <c r="B1167" s="249"/>
      <c r="C1167" s="250"/>
      <c r="D1167" s="233" t="s">
        <v>170</v>
      </c>
      <c r="E1167" s="251" t="s">
        <v>1</v>
      </c>
      <c r="F1167" s="252" t="s">
        <v>174</v>
      </c>
      <c r="G1167" s="250"/>
      <c r="H1167" s="253">
        <v>52.5</v>
      </c>
      <c r="I1167" s="254"/>
      <c r="J1167" s="250"/>
      <c r="K1167" s="250"/>
      <c r="L1167" s="255"/>
      <c r="M1167" s="256"/>
      <c r="N1167" s="257"/>
      <c r="O1167" s="257"/>
      <c r="P1167" s="257"/>
      <c r="Q1167" s="257"/>
      <c r="R1167" s="257"/>
      <c r="S1167" s="257"/>
      <c r="T1167" s="258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59" t="s">
        <v>170</v>
      </c>
      <c r="AU1167" s="259" t="s">
        <v>157</v>
      </c>
      <c r="AV1167" s="14" t="s">
        <v>166</v>
      </c>
      <c r="AW1167" s="14" t="s">
        <v>35</v>
      </c>
      <c r="AX1167" s="14" t="s">
        <v>77</v>
      </c>
      <c r="AY1167" s="259" t="s">
        <v>156</v>
      </c>
    </row>
    <row r="1168" s="13" customFormat="1">
      <c r="A1168" s="13"/>
      <c r="B1168" s="238"/>
      <c r="C1168" s="239"/>
      <c r="D1168" s="233" t="s">
        <v>170</v>
      </c>
      <c r="E1168" s="240" t="s">
        <v>1</v>
      </c>
      <c r="F1168" s="241" t="s">
        <v>1216</v>
      </c>
      <c r="G1168" s="239"/>
      <c r="H1168" s="242">
        <v>157.5</v>
      </c>
      <c r="I1168" s="243"/>
      <c r="J1168" s="239"/>
      <c r="K1168" s="239"/>
      <c r="L1168" s="244"/>
      <c r="M1168" s="245"/>
      <c r="N1168" s="246"/>
      <c r="O1168" s="246"/>
      <c r="P1168" s="246"/>
      <c r="Q1168" s="246"/>
      <c r="R1168" s="246"/>
      <c r="S1168" s="246"/>
      <c r="T1168" s="247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248" t="s">
        <v>170</v>
      </c>
      <c r="AU1168" s="248" t="s">
        <v>157</v>
      </c>
      <c r="AV1168" s="13" t="s">
        <v>87</v>
      </c>
      <c r="AW1168" s="13" t="s">
        <v>35</v>
      </c>
      <c r="AX1168" s="13" t="s">
        <v>85</v>
      </c>
      <c r="AY1168" s="248" t="s">
        <v>156</v>
      </c>
    </row>
    <row r="1169" s="2" customFormat="1" ht="16.5" customHeight="1">
      <c r="A1169" s="40"/>
      <c r="B1169" s="41"/>
      <c r="C1169" s="220" t="s">
        <v>1217</v>
      </c>
      <c r="D1169" s="220" t="s">
        <v>161</v>
      </c>
      <c r="E1169" s="221" t="s">
        <v>1218</v>
      </c>
      <c r="F1169" s="222" t="s">
        <v>1219</v>
      </c>
      <c r="G1169" s="223" t="s">
        <v>164</v>
      </c>
      <c r="H1169" s="224">
        <v>140</v>
      </c>
      <c r="I1169" s="225"/>
      <c r="J1169" s="226">
        <f>ROUND(I1169*H1169,2)</f>
        <v>0</v>
      </c>
      <c r="K1169" s="222" t="s">
        <v>165</v>
      </c>
      <c r="L1169" s="46"/>
      <c r="M1169" s="227" t="s">
        <v>1</v>
      </c>
      <c r="N1169" s="228" t="s">
        <v>42</v>
      </c>
      <c r="O1169" s="93"/>
      <c r="P1169" s="229">
        <f>O1169*H1169</f>
        <v>0</v>
      </c>
      <c r="Q1169" s="229">
        <v>0</v>
      </c>
      <c r="R1169" s="229">
        <f>Q1169*H1169</f>
        <v>0</v>
      </c>
      <c r="S1169" s="229">
        <v>0</v>
      </c>
      <c r="T1169" s="230">
        <f>S1169*H1169</f>
        <v>0</v>
      </c>
      <c r="U1169" s="40"/>
      <c r="V1169" s="40"/>
      <c r="W1169" s="40"/>
      <c r="X1169" s="40"/>
      <c r="Y1169" s="40"/>
      <c r="Z1169" s="40"/>
      <c r="AA1169" s="40"/>
      <c r="AB1169" s="40"/>
      <c r="AC1169" s="40"/>
      <c r="AD1169" s="40"/>
      <c r="AE1169" s="40"/>
      <c r="AR1169" s="231" t="s">
        <v>273</v>
      </c>
      <c r="AT1169" s="231" t="s">
        <v>161</v>
      </c>
      <c r="AU1169" s="231" t="s">
        <v>157</v>
      </c>
      <c r="AY1169" s="19" t="s">
        <v>156</v>
      </c>
      <c r="BE1169" s="232">
        <f>IF(N1169="základní",J1169,0)</f>
        <v>0</v>
      </c>
      <c r="BF1169" s="232">
        <f>IF(N1169="snížená",J1169,0)</f>
        <v>0</v>
      </c>
      <c r="BG1169" s="232">
        <f>IF(N1169="zákl. přenesená",J1169,0)</f>
        <v>0</v>
      </c>
      <c r="BH1169" s="232">
        <f>IF(N1169="sníž. přenesená",J1169,0)</f>
        <v>0</v>
      </c>
      <c r="BI1169" s="232">
        <f>IF(N1169="nulová",J1169,0)</f>
        <v>0</v>
      </c>
      <c r="BJ1169" s="19" t="s">
        <v>85</v>
      </c>
      <c r="BK1169" s="232">
        <f>ROUND(I1169*H1169,2)</f>
        <v>0</v>
      </c>
      <c r="BL1169" s="19" t="s">
        <v>273</v>
      </c>
      <c r="BM1169" s="231" t="s">
        <v>1220</v>
      </c>
    </row>
    <row r="1170" s="2" customFormat="1">
      <c r="A1170" s="40"/>
      <c r="B1170" s="41"/>
      <c r="C1170" s="42"/>
      <c r="D1170" s="233" t="s">
        <v>168</v>
      </c>
      <c r="E1170" s="42"/>
      <c r="F1170" s="234" t="s">
        <v>1221</v>
      </c>
      <c r="G1170" s="42"/>
      <c r="H1170" s="42"/>
      <c r="I1170" s="235"/>
      <c r="J1170" s="42"/>
      <c r="K1170" s="42"/>
      <c r="L1170" s="46"/>
      <c r="M1170" s="236"/>
      <c r="N1170" s="237"/>
      <c r="O1170" s="93"/>
      <c r="P1170" s="93"/>
      <c r="Q1170" s="93"/>
      <c r="R1170" s="93"/>
      <c r="S1170" s="93"/>
      <c r="T1170" s="94"/>
      <c r="U1170" s="40"/>
      <c r="V1170" s="40"/>
      <c r="W1170" s="40"/>
      <c r="X1170" s="40"/>
      <c r="Y1170" s="40"/>
      <c r="Z1170" s="40"/>
      <c r="AA1170" s="40"/>
      <c r="AB1170" s="40"/>
      <c r="AC1170" s="40"/>
      <c r="AD1170" s="40"/>
      <c r="AE1170" s="40"/>
      <c r="AT1170" s="19" t="s">
        <v>168</v>
      </c>
      <c r="AU1170" s="19" t="s">
        <v>157</v>
      </c>
    </row>
    <row r="1171" s="13" customFormat="1">
      <c r="A1171" s="13"/>
      <c r="B1171" s="238"/>
      <c r="C1171" s="239"/>
      <c r="D1171" s="233" t="s">
        <v>170</v>
      </c>
      <c r="E1171" s="240" t="s">
        <v>1</v>
      </c>
      <c r="F1171" s="241" t="s">
        <v>1222</v>
      </c>
      <c r="G1171" s="239"/>
      <c r="H1171" s="242">
        <v>14</v>
      </c>
      <c r="I1171" s="243"/>
      <c r="J1171" s="239"/>
      <c r="K1171" s="239"/>
      <c r="L1171" s="244"/>
      <c r="M1171" s="245"/>
      <c r="N1171" s="246"/>
      <c r="O1171" s="246"/>
      <c r="P1171" s="246"/>
      <c r="Q1171" s="246"/>
      <c r="R1171" s="246"/>
      <c r="S1171" s="246"/>
      <c r="T1171" s="247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T1171" s="248" t="s">
        <v>170</v>
      </c>
      <c r="AU1171" s="248" t="s">
        <v>157</v>
      </c>
      <c r="AV1171" s="13" t="s">
        <v>87</v>
      </c>
      <c r="AW1171" s="13" t="s">
        <v>35</v>
      </c>
      <c r="AX1171" s="13" t="s">
        <v>77</v>
      </c>
      <c r="AY1171" s="248" t="s">
        <v>156</v>
      </c>
    </row>
    <row r="1172" s="13" customFormat="1">
      <c r="A1172" s="13"/>
      <c r="B1172" s="238"/>
      <c r="C1172" s="239"/>
      <c r="D1172" s="233" t="s">
        <v>170</v>
      </c>
      <c r="E1172" s="240" t="s">
        <v>1</v>
      </c>
      <c r="F1172" s="241" t="s">
        <v>1223</v>
      </c>
      <c r="G1172" s="239"/>
      <c r="H1172" s="242">
        <v>2</v>
      </c>
      <c r="I1172" s="243"/>
      <c r="J1172" s="239"/>
      <c r="K1172" s="239"/>
      <c r="L1172" s="244"/>
      <c r="M1172" s="245"/>
      <c r="N1172" s="246"/>
      <c r="O1172" s="246"/>
      <c r="P1172" s="246"/>
      <c r="Q1172" s="246"/>
      <c r="R1172" s="246"/>
      <c r="S1172" s="246"/>
      <c r="T1172" s="247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48" t="s">
        <v>170</v>
      </c>
      <c r="AU1172" s="248" t="s">
        <v>157</v>
      </c>
      <c r="AV1172" s="13" t="s">
        <v>87</v>
      </c>
      <c r="AW1172" s="13" t="s">
        <v>35</v>
      </c>
      <c r="AX1172" s="13" t="s">
        <v>77</v>
      </c>
      <c r="AY1172" s="248" t="s">
        <v>156</v>
      </c>
    </row>
    <row r="1173" s="13" customFormat="1">
      <c r="A1173" s="13"/>
      <c r="B1173" s="238"/>
      <c r="C1173" s="239"/>
      <c r="D1173" s="233" t="s">
        <v>170</v>
      </c>
      <c r="E1173" s="240" t="s">
        <v>1</v>
      </c>
      <c r="F1173" s="241" t="s">
        <v>1224</v>
      </c>
      <c r="G1173" s="239"/>
      <c r="H1173" s="242">
        <v>2</v>
      </c>
      <c r="I1173" s="243"/>
      <c r="J1173" s="239"/>
      <c r="K1173" s="239"/>
      <c r="L1173" s="244"/>
      <c r="M1173" s="245"/>
      <c r="N1173" s="246"/>
      <c r="O1173" s="246"/>
      <c r="P1173" s="246"/>
      <c r="Q1173" s="246"/>
      <c r="R1173" s="246"/>
      <c r="S1173" s="246"/>
      <c r="T1173" s="247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T1173" s="248" t="s">
        <v>170</v>
      </c>
      <c r="AU1173" s="248" t="s">
        <v>157</v>
      </c>
      <c r="AV1173" s="13" t="s">
        <v>87</v>
      </c>
      <c r="AW1173" s="13" t="s">
        <v>35</v>
      </c>
      <c r="AX1173" s="13" t="s">
        <v>77</v>
      </c>
      <c r="AY1173" s="248" t="s">
        <v>156</v>
      </c>
    </row>
    <row r="1174" s="13" customFormat="1">
      <c r="A1174" s="13"/>
      <c r="B1174" s="238"/>
      <c r="C1174" s="239"/>
      <c r="D1174" s="233" t="s">
        <v>170</v>
      </c>
      <c r="E1174" s="240" t="s">
        <v>1</v>
      </c>
      <c r="F1174" s="241" t="s">
        <v>1225</v>
      </c>
      <c r="G1174" s="239"/>
      <c r="H1174" s="242">
        <v>8</v>
      </c>
      <c r="I1174" s="243"/>
      <c r="J1174" s="239"/>
      <c r="K1174" s="239"/>
      <c r="L1174" s="244"/>
      <c r="M1174" s="245"/>
      <c r="N1174" s="246"/>
      <c r="O1174" s="246"/>
      <c r="P1174" s="246"/>
      <c r="Q1174" s="246"/>
      <c r="R1174" s="246"/>
      <c r="S1174" s="246"/>
      <c r="T1174" s="247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48" t="s">
        <v>170</v>
      </c>
      <c r="AU1174" s="248" t="s">
        <v>157</v>
      </c>
      <c r="AV1174" s="13" t="s">
        <v>87</v>
      </c>
      <c r="AW1174" s="13" t="s">
        <v>35</v>
      </c>
      <c r="AX1174" s="13" t="s">
        <v>77</v>
      </c>
      <c r="AY1174" s="248" t="s">
        <v>156</v>
      </c>
    </row>
    <row r="1175" s="13" customFormat="1">
      <c r="A1175" s="13"/>
      <c r="B1175" s="238"/>
      <c r="C1175" s="239"/>
      <c r="D1175" s="233" t="s">
        <v>170</v>
      </c>
      <c r="E1175" s="240" t="s">
        <v>1</v>
      </c>
      <c r="F1175" s="241" t="s">
        <v>1226</v>
      </c>
      <c r="G1175" s="239"/>
      <c r="H1175" s="242">
        <v>12</v>
      </c>
      <c r="I1175" s="243"/>
      <c r="J1175" s="239"/>
      <c r="K1175" s="239"/>
      <c r="L1175" s="244"/>
      <c r="M1175" s="245"/>
      <c r="N1175" s="246"/>
      <c r="O1175" s="246"/>
      <c r="P1175" s="246"/>
      <c r="Q1175" s="246"/>
      <c r="R1175" s="246"/>
      <c r="S1175" s="246"/>
      <c r="T1175" s="247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48" t="s">
        <v>170</v>
      </c>
      <c r="AU1175" s="248" t="s">
        <v>157</v>
      </c>
      <c r="AV1175" s="13" t="s">
        <v>87</v>
      </c>
      <c r="AW1175" s="13" t="s">
        <v>35</v>
      </c>
      <c r="AX1175" s="13" t="s">
        <v>77</v>
      </c>
      <c r="AY1175" s="248" t="s">
        <v>156</v>
      </c>
    </row>
    <row r="1176" s="13" customFormat="1">
      <c r="A1176" s="13"/>
      <c r="B1176" s="238"/>
      <c r="C1176" s="239"/>
      <c r="D1176" s="233" t="s">
        <v>170</v>
      </c>
      <c r="E1176" s="240" t="s">
        <v>1</v>
      </c>
      <c r="F1176" s="241" t="s">
        <v>1227</v>
      </c>
      <c r="G1176" s="239"/>
      <c r="H1176" s="242">
        <v>2</v>
      </c>
      <c r="I1176" s="243"/>
      <c r="J1176" s="239"/>
      <c r="K1176" s="239"/>
      <c r="L1176" s="244"/>
      <c r="M1176" s="245"/>
      <c r="N1176" s="246"/>
      <c r="O1176" s="246"/>
      <c r="P1176" s="246"/>
      <c r="Q1176" s="246"/>
      <c r="R1176" s="246"/>
      <c r="S1176" s="246"/>
      <c r="T1176" s="247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248" t="s">
        <v>170</v>
      </c>
      <c r="AU1176" s="248" t="s">
        <v>157</v>
      </c>
      <c r="AV1176" s="13" t="s">
        <v>87</v>
      </c>
      <c r="AW1176" s="13" t="s">
        <v>35</v>
      </c>
      <c r="AX1176" s="13" t="s">
        <v>77</v>
      </c>
      <c r="AY1176" s="248" t="s">
        <v>156</v>
      </c>
    </row>
    <row r="1177" s="13" customFormat="1">
      <c r="A1177" s="13"/>
      <c r="B1177" s="238"/>
      <c r="C1177" s="239"/>
      <c r="D1177" s="233" t="s">
        <v>170</v>
      </c>
      <c r="E1177" s="240" t="s">
        <v>1</v>
      </c>
      <c r="F1177" s="241" t="s">
        <v>1228</v>
      </c>
      <c r="G1177" s="239"/>
      <c r="H1177" s="242">
        <v>4</v>
      </c>
      <c r="I1177" s="243"/>
      <c r="J1177" s="239"/>
      <c r="K1177" s="239"/>
      <c r="L1177" s="244"/>
      <c r="M1177" s="245"/>
      <c r="N1177" s="246"/>
      <c r="O1177" s="246"/>
      <c r="P1177" s="246"/>
      <c r="Q1177" s="246"/>
      <c r="R1177" s="246"/>
      <c r="S1177" s="246"/>
      <c r="T1177" s="247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248" t="s">
        <v>170</v>
      </c>
      <c r="AU1177" s="248" t="s">
        <v>157</v>
      </c>
      <c r="AV1177" s="13" t="s">
        <v>87</v>
      </c>
      <c r="AW1177" s="13" t="s">
        <v>35</v>
      </c>
      <c r="AX1177" s="13" t="s">
        <v>77</v>
      </c>
      <c r="AY1177" s="248" t="s">
        <v>156</v>
      </c>
    </row>
    <row r="1178" s="13" customFormat="1">
      <c r="A1178" s="13"/>
      <c r="B1178" s="238"/>
      <c r="C1178" s="239"/>
      <c r="D1178" s="233" t="s">
        <v>170</v>
      </c>
      <c r="E1178" s="240" t="s">
        <v>1</v>
      </c>
      <c r="F1178" s="241" t="s">
        <v>1229</v>
      </c>
      <c r="G1178" s="239"/>
      <c r="H1178" s="242">
        <v>2</v>
      </c>
      <c r="I1178" s="243"/>
      <c r="J1178" s="239"/>
      <c r="K1178" s="239"/>
      <c r="L1178" s="244"/>
      <c r="M1178" s="245"/>
      <c r="N1178" s="246"/>
      <c r="O1178" s="246"/>
      <c r="P1178" s="246"/>
      <c r="Q1178" s="246"/>
      <c r="R1178" s="246"/>
      <c r="S1178" s="246"/>
      <c r="T1178" s="247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248" t="s">
        <v>170</v>
      </c>
      <c r="AU1178" s="248" t="s">
        <v>157</v>
      </c>
      <c r="AV1178" s="13" t="s">
        <v>87</v>
      </c>
      <c r="AW1178" s="13" t="s">
        <v>35</v>
      </c>
      <c r="AX1178" s="13" t="s">
        <v>77</v>
      </c>
      <c r="AY1178" s="248" t="s">
        <v>156</v>
      </c>
    </row>
    <row r="1179" s="14" customFormat="1">
      <c r="A1179" s="14"/>
      <c r="B1179" s="249"/>
      <c r="C1179" s="250"/>
      <c r="D1179" s="233" t="s">
        <v>170</v>
      </c>
      <c r="E1179" s="251" t="s">
        <v>1</v>
      </c>
      <c r="F1179" s="252" t="s">
        <v>174</v>
      </c>
      <c r="G1179" s="250"/>
      <c r="H1179" s="253">
        <v>46</v>
      </c>
      <c r="I1179" s="254"/>
      <c r="J1179" s="250"/>
      <c r="K1179" s="250"/>
      <c r="L1179" s="255"/>
      <c r="M1179" s="256"/>
      <c r="N1179" s="257"/>
      <c r="O1179" s="257"/>
      <c r="P1179" s="257"/>
      <c r="Q1179" s="257"/>
      <c r="R1179" s="257"/>
      <c r="S1179" s="257"/>
      <c r="T1179" s="258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59" t="s">
        <v>170</v>
      </c>
      <c r="AU1179" s="259" t="s">
        <v>157</v>
      </c>
      <c r="AV1179" s="14" t="s">
        <v>166</v>
      </c>
      <c r="AW1179" s="14" t="s">
        <v>35</v>
      </c>
      <c r="AX1179" s="14" t="s">
        <v>77</v>
      </c>
      <c r="AY1179" s="259" t="s">
        <v>156</v>
      </c>
    </row>
    <row r="1180" s="13" customFormat="1">
      <c r="A1180" s="13"/>
      <c r="B1180" s="238"/>
      <c r="C1180" s="239"/>
      <c r="D1180" s="233" t="s">
        <v>170</v>
      </c>
      <c r="E1180" s="240" t="s">
        <v>1</v>
      </c>
      <c r="F1180" s="241" t="s">
        <v>1230</v>
      </c>
      <c r="G1180" s="239"/>
      <c r="H1180" s="242">
        <v>138</v>
      </c>
      <c r="I1180" s="243"/>
      <c r="J1180" s="239"/>
      <c r="K1180" s="239"/>
      <c r="L1180" s="244"/>
      <c r="M1180" s="245"/>
      <c r="N1180" s="246"/>
      <c r="O1180" s="246"/>
      <c r="P1180" s="246"/>
      <c r="Q1180" s="246"/>
      <c r="R1180" s="246"/>
      <c r="S1180" s="246"/>
      <c r="T1180" s="247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48" t="s">
        <v>170</v>
      </c>
      <c r="AU1180" s="248" t="s">
        <v>157</v>
      </c>
      <c r="AV1180" s="13" t="s">
        <v>87</v>
      </c>
      <c r="AW1180" s="13" t="s">
        <v>35</v>
      </c>
      <c r="AX1180" s="13" t="s">
        <v>77</v>
      </c>
      <c r="AY1180" s="248" t="s">
        <v>156</v>
      </c>
    </row>
    <row r="1181" s="13" customFormat="1">
      <c r="A1181" s="13"/>
      <c r="B1181" s="238"/>
      <c r="C1181" s="239"/>
      <c r="D1181" s="233" t="s">
        <v>170</v>
      </c>
      <c r="E1181" s="240" t="s">
        <v>1</v>
      </c>
      <c r="F1181" s="241" t="s">
        <v>1231</v>
      </c>
      <c r="G1181" s="239"/>
      <c r="H1181" s="242">
        <v>2</v>
      </c>
      <c r="I1181" s="243"/>
      <c r="J1181" s="239"/>
      <c r="K1181" s="239"/>
      <c r="L1181" s="244"/>
      <c r="M1181" s="245"/>
      <c r="N1181" s="246"/>
      <c r="O1181" s="246"/>
      <c r="P1181" s="246"/>
      <c r="Q1181" s="246"/>
      <c r="R1181" s="246"/>
      <c r="S1181" s="246"/>
      <c r="T1181" s="247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48" t="s">
        <v>170</v>
      </c>
      <c r="AU1181" s="248" t="s">
        <v>157</v>
      </c>
      <c r="AV1181" s="13" t="s">
        <v>87</v>
      </c>
      <c r="AW1181" s="13" t="s">
        <v>35</v>
      </c>
      <c r="AX1181" s="13" t="s">
        <v>77</v>
      </c>
      <c r="AY1181" s="248" t="s">
        <v>156</v>
      </c>
    </row>
    <row r="1182" s="14" customFormat="1">
      <c r="A1182" s="14"/>
      <c r="B1182" s="249"/>
      <c r="C1182" s="250"/>
      <c r="D1182" s="233" t="s">
        <v>170</v>
      </c>
      <c r="E1182" s="251" t="s">
        <v>1</v>
      </c>
      <c r="F1182" s="252" t="s">
        <v>174</v>
      </c>
      <c r="G1182" s="250"/>
      <c r="H1182" s="253">
        <v>140</v>
      </c>
      <c r="I1182" s="254"/>
      <c r="J1182" s="250"/>
      <c r="K1182" s="250"/>
      <c r="L1182" s="255"/>
      <c r="M1182" s="256"/>
      <c r="N1182" s="257"/>
      <c r="O1182" s="257"/>
      <c r="P1182" s="257"/>
      <c r="Q1182" s="257"/>
      <c r="R1182" s="257"/>
      <c r="S1182" s="257"/>
      <c r="T1182" s="258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59" t="s">
        <v>170</v>
      </c>
      <c r="AU1182" s="259" t="s">
        <v>157</v>
      </c>
      <c r="AV1182" s="14" t="s">
        <v>166</v>
      </c>
      <c r="AW1182" s="14" t="s">
        <v>35</v>
      </c>
      <c r="AX1182" s="14" t="s">
        <v>85</v>
      </c>
      <c r="AY1182" s="259" t="s">
        <v>156</v>
      </c>
    </row>
    <row r="1183" s="2" customFormat="1" ht="16.5" customHeight="1">
      <c r="A1183" s="40"/>
      <c r="B1183" s="41"/>
      <c r="C1183" s="220" t="s">
        <v>1232</v>
      </c>
      <c r="D1183" s="220" t="s">
        <v>161</v>
      </c>
      <c r="E1183" s="221" t="s">
        <v>1233</v>
      </c>
      <c r="F1183" s="222" t="s">
        <v>1234</v>
      </c>
      <c r="G1183" s="223" t="s">
        <v>164</v>
      </c>
      <c r="H1183" s="224">
        <v>101</v>
      </c>
      <c r="I1183" s="225"/>
      <c r="J1183" s="226">
        <f>ROUND(I1183*H1183,2)</f>
        <v>0</v>
      </c>
      <c r="K1183" s="222" t="s">
        <v>165</v>
      </c>
      <c r="L1183" s="46"/>
      <c r="M1183" s="227" t="s">
        <v>1</v>
      </c>
      <c r="N1183" s="228" t="s">
        <v>42</v>
      </c>
      <c r="O1183" s="93"/>
      <c r="P1183" s="229">
        <f>O1183*H1183</f>
        <v>0</v>
      </c>
      <c r="Q1183" s="229">
        <v>0</v>
      </c>
      <c r="R1183" s="229">
        <f>Q1183*H1183</f>
        <v>0</v>
      </c>
      <c r="S1183" s="229">
        <v>0</v>
      </c>
      <c r="T1183" s="230">
        <f>S1183*H1183</f>
        <v>0</v>
      </c>
      <c r="U1183" s="40"/>
      <c r="V1183" s="40"/>
      <c r="W1183" s="40"/>
      <c r="X1183" s="40"/>
      <c r="Y1183" s="40"/>
      <c r="Z1183" s="40"/>
      <c r="AA1183" s="40"/>
      <c r="AB1183" s="40"/>
      <c r="AC1183" s="40"/>
      <c r="AD1183" s="40"/>
      <c r="AE1183" s="40"/>
      <c r="AR1183" s="231" t="s">
        <v>273</v>
      </c>
      <c r="AT1183" s="231" t="s">
        <v>161</v>
      </c>
      <c r="AU1183" s="231" t="s">
        <v>157</v>
      </c>
      <c r="AY1183" s="19" t="s">
        <v>156</v>
      </c>
      <c r="BE1183" s="232">
        <f>IF(N1183="základní",J1183,0)</f>
        <v>0</v>
      </c>
      <c r="BF1183" s="232">
        <f>IF(N1183="snížená",J1183,0)</f>
        <v>0</v>
      </c>
      <c r="BG1183" s="232">
        <f>IF(N1183="zákl. přenesená",J1183,0)</f>
        <v>0</v>
      </c>
      <c r="BH1183" s="232">
        <f>IF(N1183="sníž. přenesená",J1183,0)</f>
        <v>0</v>
      </c>
      <c r="BI1183" s="232">
        <f>IF(N1183="nulová",J1183,0)</f>
        <v>0</v>
      </c>
      <c r="BJ1183" s="19" t="s">
        <v>85</v>
      </c>
      <c r="BK1183" s="232">
        <f>ROUND(I1183*H1183,2)</f>
        <v>0</v>
      </c>
      <c r="BL1183" s="19" t="s">
        <v>273</v>
      </c>
      <c r="BM1183" s="231" t="s">
        <v>1235</v>
      </c>
    </row>
    <row r="1184" s="2" customFormat="1">
      <c r="A1184" s="40"/>
      <c r="B1184" s="41"/>
      <c r="C1184" s="42"/>
      <c r="D1184" s="233" t="s">
        <v>168</v>
      </c>
      <c r="E1184" s="42"/>
      <c r="F1184" s="234" t="s">
        <v>1236</v>
      </c>
      <c r="G1184" s="42"/>
      <c r="H1184" s="42"/>
      <c r="I1184" s="235"/>
      <c r="J1184" s="42"/>
      <c r="K1184" s="42"/>
      <c r="L1184" s="46"/>
      <c r="M1184" s="236"/>
      <c r="N1184" s="237"/>
      <c r="O1184" s="93"/>
      <c r="P1184" s="93"/>
      <c r="Q1184" s="93"/>
      <c r="R1184" s="93"/>
      <c r="S1184" s="93"/>
      <c r="T1184" s="94"/>
      <c r="U1184" s="40"/>
      <c r="V1184" s="40"/>
      <c r="W1184" s="40"/>
      <c r="X1184" s="40"/>
      <c r="Y1184" s="40"/>
      <c r="Z1184" s="40"/>
      <c r="AA1184" s="40"/>
      <c r="AB1184" s="40"/>
      <c r="AC1184" s="40"/>
      <c r="AD1184" s="40"/>
      <c r="AE1184" s="40"/>
      <c r="AT1184" s="19" t="s">
        <v>168</v>
      </c>
      <c r="AU1184" s="19" t="s">
        <v>157</v>
      </c>
    </row>
    <row r="1185" s="13" customFormat="1">
      <c r="A1185" s="13"/>
      <c r="B1185" s="238"/>
      <c r="C1185" s="239"/>
      <c r="D1185" s="233" t="s">
        <v>170</v>
      </c>
      <c r="E1185" s="240" t="s">
        <v>1</v>
      </c>
      <c r="F1185" s="241" t="s">
        <v>1237</v>
      </c>
      <c r="G1185" s="239"/>
      <c r="H1185" s="242">
        <v>7</v>
      </c>
      <c r="I1185" s="243"/>
      <c r="J1185" s="239"/>
      <c r="K1185" s="239"/>
      <c r="L1185" s="244"/>
      <c r="M1185" s="245"/>
      <c r="N1185" s="246"/>
      <c r="O1185" s="246"/>
      <c r="P1185" s="246"/>
      <c r="Q1185" s="246"/>
      <c r="R1185" s="246"/>
      <c r="S1185" s="246"/>
      <c r="T1185" s="247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48" t="s">
        <v>170</v>
      </c>
      <c r="AU1185" s="248" t="s">
        <v>157</v>
      </c>
      <c r="AV1185" s="13" t="s">
        <v>87</v>
      </c>
      <c r="AW1185" s="13" t="s">
        <v>35</v>
      </c>
      <c r="AX1185" s="13" t="s">
        <v>77</v>
      </c>
      <c r="AY1185" s="248" t="s">
        <v>156</v>
      </c>
    </row>
    <row r="1186" s="13" customFormat="1">
      <c r="A1186" s="13"/>
      <c r="B1186" s="238"/>
      <c r="C1186" s="239"/>
      <c r="D1186" s="233" t="s">
        <v>170</v>
      </c>
      <c r="E1186" s="240" t="s">
        <v>1</v>
      </c>
      <c r="F1186" s="241" t="s">
        <v>1238</v>
      </c>
      <c r="G1186" s="239"/>
      <c r="H1186" s="242">
        <v>1</v>
      </c>
      <c r="I1186" s="243"/>
      <c r="J1186" s="239"/>
      <c r="K1186" s="239"/>
      <c r="L1186" s="244"/>
      <c r="M1186" s="245"/>
      <c r="N1186" s="246"/>
      <c r="O1186" s="246"/>
      <c r="P1186" s="246"/>
      <c r="Q1186" s="246"/>
      <c r="R1186" s="246"/>
      <c r="S1186" s="246"/>
      <c r="T1186" s="247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48" t="s">
        <v>170</v>
      </c>
      <c r="AU1186" s="248" t="s">
        <v>157</v>
      </c>
      <c r="AV1186" s="13" t="s">
        <v>87</v>
      </c>
      <c r="AW1186" s="13" t="s">
        <v>35</v>
      </c>
      <c r="AX1186" s="13" t="s">
        <v>77</v>
      </c>
      <c r="AY1186" s="248" t="s">
        <v>156</v>
      </c>
    </row>
    <row r="1187" s="13" customFormat="1">
      <c r="A1187" s="13"/>
      <c r="B1187" s="238"/>
      <c r="C1187" s="239"/>
      <c r="D1187" s="233" t="s">
        <v>170</v>
      </c>
      <c r="E1187" s="240" t="s">
        <v>1</v>
      </c>
      <c r="F1187" s="241" t="s">
        <v>1239</v>
      </c>
      <c r="G1187" s="239"/>
      <c r="H1187" s="242">
        <v>1</v>
      </c>
      <c r="I1187" s="243"/>
      <c r="J1187" s="239"/>
      <c r="K1187" s="239"/>
      <c r="L1187" s="244"/>
      <c r="M1187" s="245"/>
      <c r="N1187" s="246"/>
      <c r="O1187" s="246"/>
      <c r="P1187" s="246"/>
      <c r="Q1187" s="246"/>
      <c r="R1187" s="246"/>
      <c r="S1187" s="246"/>
      <c r="T1187" s="247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48" t="s">
        <v>170</v>
      </c>
      <c r="AU1187" s="248" t="s">
        <v>157</v>
      </c>
      <c r="AV1187" s="13" t="s">
        <v>87</v>
      </c>
      <c r="AW1187" s="13" t="s">
        <v>35</v>
      </c>
      <c r="AX1187" s="13" t="s">
        <v>77</v>
      </c>
      <c r="AY1187" s="248" t="s">
        <v>156</v>
      </c>
    </row>
    <row r="1188" s="13" customFormat="1">
      <c r="A1188" s="13"/>
      <c r="B1188" s="238"/>
      <c r="C1188" s="239"/>
      <c r="D1188" s="233" t="s">
        <v>170</v>
      </c>
      <c r="E1188" s="240" t="s">
        <v>1</v>
      </c>
      <c r="F1188" s="241" t="s">
        <v>1240</v>
      </c>
      <c r="G1188" s="239"/>
      <c r="H1188" s="242">
        <v>7</v>
      </c>
      <c r="I1188" s="243"/>
      <c r="J1188" s="239"/>
      <c r="K1188" s="239"/>
      <c r="L1188" s="244"/>
      <c r="M1188" s="245"/>
      <c r="N1188" s="246"/>
      <c r="O1188" s="246"/>
      <c r="P1188" s="246"/>
      <c r="Q1188" s="246"/>
      <c r="R1188" s="246"/>
      <c r="S1188" s="246"/>
      <c r="T1188" s="247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T1188" s="248" t="s">
        <v>170</v>
      </c>
      <c r="AU1188" s="248" t="s">
        <v>157</v>
      </c>
      <c r="AV1188" s="13" t="s">
        <v>87</v>
      </c>
      <c r="AW1188" s="13" t="s">
        <v>35</v>
      </c>
      <c r="AX1188" s="13" t="s">
        <v>77</v>
      </c>
      <c r="AY1188" s="248" t="s">
        <v>156</v>
      </c>
    </row>
    <row r="1189" s="13" customFormat="1">
      <c r="A1189" s="13"/>
      <c r="B1189" s="238"/>
      <c r="C1189" s="239"/>
      <c r="D1189" s="233" t="s">
        <v>170</v>
      </c>
      <c r="E1189" s="240" t="s">
        <v>1</v>
      </c>
      <c r="F1189" s="241" t="s">
        <v>1241</v>
      </c>
      <c r="G1189" s="239"/>
      <c r="H1189" s="242">
        <v>4</v>
      </c>
      <c r="I1189" s="243"/>
      <c r="J1189" s="239"/>
      <c r="K1189" s="239"/>
      <c r="L1189" s="244"/>
      <c r="M1189" s="245"/>
      <c r="N1189" s="246"/>
      <c r="O1189" s="246"/>
      <c r="P1189" s="246"/>
      <c r="Q1189" s="246"/>
      <c r="R1189" s="246"/>
      <c r="S1189" s="246"/>
      <c r="T1189" s="247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48" t="s">
        <v>170</v>
      </c>
      <c r="AU1189" s="248" t="s">
        <v>157</v>
      </c>
      <c r="AV1189" s="13" t="s">
        <v>87</v>
      </c>
      <c r="AW1189" s="13" t="s">
        <v>35</v>
      </c>
      <c r="AX1189" s="13" t="s">
        <v>77</v>
      </c>
      <c r="AY1189" s="248" t="s">
        <v>156</v>
      </c>
    </row>
    <row r="1190" s="13" customFormat="1">
      <c r="A1190" s="13"/>
      <c r="B1190" s="238"/>
      <c r="C1190" s="239"/>
      <c r="D1190" s="233" t="s">
        <v>170</v>
      </c>
      <c r="E1190" s="240" t="s">
        <v>1</v>
      </c>
      <c r="F1190" s="241" t="s">
        <v>1242</v>
      </c>
      <c r="G1190" s="239"/>
      <c r="H1190" s="242">
        <v>1</v>
      </c>
      <c r="I1190" s="243"/>
      <c r="J1190" s="239"/>
      <c r="K1190" s="239"/>
      <c r="L1190" s="244"/>
      <c r="M1190" s="245"/>
      <c r="N1190" s="246"/>
      <c r="O1190" s="246"/>
      <c r="P1190" s="246"/>
      <c r="Q1190" s="246"/>
      <c r="R1190" s="246"/>
      <c r="S1190" s="246"/>
      <c r="T1190" s="247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48" t="s">
        <v>170</v>
      </c>
      <c r="AU1190" s="248" t="s">
        <v>157</v>
      </c>
      <c r="AV1190" s="13" t="s">
        <v>87</v>
      </c>
      <c r="AW1190" s="13" t="s">
        <v>35</v>
      </c>
      <c r="AX1190" s="13" t="s">
        <v>77</v>
      </c>
      <c r="AY1190" s="248" t="s">
        <v>156</v>
      </c>
    </row>
    <row r="1191" s="13" customFormat="1">
      <c r="A1191" s="13"/>
      <c r="B1191" s="238"/>
      <c r="C1191" s="239"/>
      <c r="D1191" s="233" t="s">
        <v>170</v>
      </c>
      <c r="E1191" s="240" t="s">
        <v>1</v>
      </c>
      <c r="F1191" s="241" t="s">
        <v>1243</v>
      </c>
      <c r="G1191" s="239"/>
      <c r="H1191" s="242">
        <v>12</v>
      </c>
      <c r="I1191" s="243"/>
      <c r="J1191" s="239"/>
      <c r="K1191" s="239"/>
      <c r="L1191" s="244"/>
      <c r="M1191" s="245"/>
      <c r="N1191" s="246"/>
      <c r="O1191" s="246"/>
      <c r="P1191" s="246"/>
      <c r="Q1191" s="246"/>
      <c r="R1191" s="246"/>
      <c r="S1191" s="246"/>
      <c r="T1191" s="247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48" t="s">
        <v>170</v>
      </c>
      <c r="AU1191" s="248" t="s">
        <v>157</v>
      </c>
      <c r="AV1191" s="13" t="s">
        <v>87</v>
      </c>
      <c r="AW1191" s="13" t="s">
        <v>35</v>
      </c>
      <c r="AX1191" s="13" t="s">
        <v>77</v>
      </c>
      <c r="AY1191" s="248" t="s">
        <v>156</v>
      </c>
    </row>
    <row r="1192" s="14" customFormat="1">
      <c r="A1192" s="14"/>
      <c r="B1192" s="249"/>
      <c r="C1192" s="250"/>
      <c r="D1192" s="233" t="s">
        <v>170</v>
      </c>
      <c r="E1192" s="251" t="s">
        <v>1</v>
      </c>
      <c r="F1192" s="252" t="s">
        <v>174</v>
      </c>
      <c r="G1192" s="250"/>
      <c r="H1192" s="253">
        <v>33</v>
      </c>
      <c r="I1192" s="254"/>
      <c r="J1192" s="250"/>
      <c r="K1192" s="250"/>
      <c r="L1192" s="255"/>
      <c r="M1192" s="256"/>
      <c r="N1192" s="257"/>
      <c r="O1192" s="257"/>
      <c r="P1192" s="257"/>
      <c r="Q1192" s="257"/>
      <c r="R1192" s="257"/>
      <c r="S1192" s="257"/>
      <c r="T1192" s="258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59" t="s">
        <v>170</v>
      </c>
      <c r="AU1192" s="259" t="s">
        <v>157</v>
      </c>
      <c r="AV1192" s="14" t="s">
        <v>166</v>
      </c>
      <c r="AW1192" s="14" t="s">
        <v>35</v>
      </c>
      <c r="AX1192" s="14" t="s">
        <v>77</v>
      </c>
      <c r="AY1192" s="259" t="s">
        <v>156</v>
      </c>
    </row>
    <row r="1193" s="13" customFormat="1">
      <c r="A1193" s="13"/>
      <c r="B1193" s="238"/>
      <c r="C1193" s="239"/>
      <c r="D1193" s="233" t="s">
        <v>170</v>
      </c>
      <c r="E1193" s="240" t="s">
        <v>1</v>
      </c>
      <c r="F1193" s="241" t="s">
        <v>1244</v>
      </c>
      <c r="G1193" s="239"/>
      <c r="H1193" s="242">
        <v>99</v>
      </c>
      <c r="I1193" s="243"/>
      <c r="J1193" s="239"/>
      <c r="K1193" s="239"/>
      <c r="L1193" s="244"/>
      <c r="M1193" s="245"/>
      <c r="N1193" s="246"/>
      <c r="O1193" s="246"/>
      <c r="P1193" s="246"/>
      <c r="Q1193" s="246"/>
      <c r="R1193" s="246"/>
      <c r="S1193" s="246"/>
      <c r="T1193" s="247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48" t="s">
        <v>170</v>
      </c>
      <c r="AU1193" s="248" t="s">
        <v>157</v>
      </c>
      <c r="AV1193" s="13" t="s">
        <v>87</v>
      </c>
      <c r="AW1193" s="13" t="s">
        <v>35</v>
      </c>
      <c r="AX1193" s="13" t="s">
        <v>77</v>
      </c>
      <c r="AY1193" s="248" t="s">
        <v>156</v>
      </c>
    </row>
    <row r="1194" s="13" customFormat="1">
      <c r="A1194" s="13"/>
      <c r="B1194" s="238"/>
      <c r="C1194" s="239"/>
      <c r="D1194" s="233" t="s">
        <v>170</v>
      </c>
      <c r="E1194" s="240" t="s">
        <v>1</v>
      </c>
      <c r="F1194" s="241" t="s">
        <v>1245</v>
      </c>
      <c r="G1194" s="239"/>
      <c r="H1194" s="242">
        <v>2</v>
      </c>
      <c r="I1194" s="243"/>
      <c r="J1194" s="239"/>
      <c r="K1194" s="239"/>
      <c r="L1194" s="244"/>
      <c r="M1194" s="245"/>
      <c r="N1194" s="246"/>
      <c r="O1194" s="246"/>
      <c r="P1194" s="246"/>
      <c r="Q1194" s="246"/>
      <c r="R1194" s="246"/>
      <c r="S1194" s="246"/>
      <c r="T1194" s="247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48" t="s">
        <v>170</v>
      </c>
      <c r="AU1194" s="248" t="s">
        <v>157</v>
      </c>
      <c r="AV1194" s="13" t="s">
        <v>87</v>
      </c>
      <c r="AW1194" s="13" t="s">
        <v>35</v>
      </c>
      <c r="AX1194" s="13" t="s">
        <v>77</v>
      </c>
      <c r="AY1194" s="248" t="s">
        <v>156</v>
      </c>
    </row>
    <row r="1195" s="14" customFormat="1">
      <c r="A1195" s="14"/>
      <c r="B1195" s="249"/>
      <c r="C1195" s="250"/>
      <c r="D1195" s="233" t="s">
        <v>170</v>
      </c>
      <c r="E1195" s="251" t="s">
        <v>1</v>
      </c>
      <c r="F1195" s="252" t="s">
        <v>174</v>
      </c>
      <c r="G1195" s="250"/>
      <c r="H1195" s="253">
        <v>101</v>
      </c>
      <c r="I1195" s="254"/>
      <c r="J1195" s="250"/>
      <c r="K1195" s="250"/>
      <c r="L1195" s="255"/>
      <c r="M1195" s="256"/>
      <c r="N1195" s="257"/>
      <c r="O1195" s="257"/>
      <c r="P1195" s="257"/>
      <c r="Q1195" s="257"/>
      <c r="R1195" s="257"/>
      <c r="S1195" s="257"/>
      <c r="T1195" s="258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259" t="s">
        <v>170</v>
      </c>
      <c r="AU1195" s="259" t="s">
        <v>157</v>
      </c>
      <c r="AV1195" s="14" t="s">
        <v>166</v>
      </c>
      <c r="AW1195" s="14" t="s">
        <v>35</v>
      </c>
      <c r="AX1195" s="14" t="s">
        <v>85</v>
      </c>
      <c r="AY1195" s="259" t="s">
        <v>156</v>
      </c>
    </row>
    <row r="1196" s="2" customFormat="1" ht="21.75" customHeight="1">
      <c r="A1196" s="40"/>
      <c r="B1196" s="41"/>
      <c r="C1196" s="220" t="s">
        <v>1246</v>
      </c>
      <c r="D1196" s="220" t="s">
        <v>161</v>
      </c>
      <c r="E1196" s="221" t="s">
        <v>1247</v>
      </c>
      <c r="F1196" s="222" t="s">
        <v>1248</v>
      </c>
      <c r="G1196" s="223" t="s">
        <v>164</v>
      </c>
      <c r="H1196" s="224">
        <v>24</v>
      </c>
      <c r="I1196" s="225"/>
      <c r="J1196" s="226">
        <f>ROUND(I1196*H1196,2)</f>
        <v>0</v>
      </c>
      <c r="K1196" s="222" t="s">
        <v>165</v>
      </c>
      <c r="L1196" s="46"/>
      <c r="M1196" s="227" t="s">
        <v>1</v>
      </c>
      <c r="N1196" s="228" t="s">
        <v>42</v>
      </c>
      <c r="O1196" s="93"/>
      <c r="P1196" s="229">
        <f>O1196*H1196</f>
        <v>0</v>
      </c>
      <c r="Q1196" s="229">
        <v>0</v>
      </c>
      <c r="R1196" s="229">
        <f>Q1196*H1196</f>
        <v>0</v>
      </c>
      <c r="S1196" s="229">
        <v>0</v>
      </c>
      <c r="T1196" s="230">
        <f>S1196*H1196</f>
        <v>0</v>
      </c>
      <c r="U1196" s="40"/>
      <c r="V1196" s="40"/>
      <c r="W1196" s="40"/>
      <c r="X1196" s="40"/>
      <c r="Y1196" s="40"/>
      <c r="Z1196" s="40"/>
      <c r="AA1196" s="40"/>
      <c r="AB1196" s="40"/>
      <c r="AC1196" s="40"/>
      <c r="AD1196" s="40"/>
      <c r="AE1196" s="40"/>
      <c r="AR1196" s="231" t="s">
        <v>273</v>
      </c>
      <c r="AT1196" s="231" t="s">
        <v>161</v>
      </c>
      <c r="AU1196" s="231" t="s">
        <v>157</v>
      </c>
      <c r="AY1196" s="19" t="s">
        <v>156</v>
      </c>
      <c r="BE1196" s="232">
        <f>IF(N1196="základní",J1196,0)</f>
        <v>0</v>
      </c>
      <c r="BF1196" s="232">
        <f>IF(N1196="snížená",J1196,0)</f>
        <v>0</v>
      </c>
      <c r="BG1196" s="232">
        <f>IF(N1196="zákl. přenesená",J1196,0)</f>
        <v>0</v>
      </c>
      <c r="BH1196" s="232">
        <f>IF(N1196="sníž. přenesená",J1196,0)</f>
        <v>0</v>
      </c>
      <c r="BI1196" s="232">
        <f>IF(N1196="nulová",J1196,0)</f>
        <v>0</v>
      </c>
      <c r="BJ1196" s="19" t="s">
        <v>85</v>
      </c>
      <c r="BK1196" s="232">
        <f>ROUND(I1196*H1196,2)</f>
        <v>0</v>
      </c>
      <c r="BL1196" s="19" t="s">
        <v>273</v>
      </c>
      <c r="BM1196" s="231" t="s">
        <v>1249</v>
      </c>
    </row>
    <row r="1197" s="2" customFormat="1">
      <c r="A1197" s="40"/>
      <c r="B1197" s="41"/>
      <c r="C1197" s="42"/>
      <c r="D1197" s="233" t="s">
        <v>168</v>
      </c>
      <c r="E1197" s="42"/>
      <c r="F1197" s="234" t="s">
        <v>1250</v>
      </c>
      <c r="G1197" s="42"/>
      <c r="H1197" s="42"/>
      <c r="I1197" s="235"/>
      <c r="J1197" s="42"/>
      <c r="K1197" s="42"/>
      <c r="L1197" s="46"/>
      <c r="M1197" s="236"/>
      <c r="N1197" s="237"/>
      <c r="O1197" s="93"/>
      <c r="P1197" s="93"/>
      <c r="Q1197" s="93"/>
      <c r="R1197" s="93"/>
      <c r="S1197" s="93"/>
      <c r="T1197" s="94"/>
      <c r="U1197" s="40"/>
      <c r="V1197" s="40"/>
      <c r="W1197" s="40"/>
      <c r="X1197" s="40"/>
      <c r="Y1197" s="40"/>
      <c r="Z1197" s="40"/>
      <c r="AA1197" s="40"/>
      <c r="AB1197" s="40"/>
      <c r="AC1197" s="40"/>
      <c r="AD1197" s="40"/>
      <c r="AE1197" s="40"/>
      <c r="AT1197" s="19" t="s">
        <v>168</v>
      </c>
      <c r="AU1197" s="19" t="s">
        <v>157</v>
      </c>
    </row>
    <row r="1198" s="13" customFormat="1">
      <c r="A1198" s="13"/>
      <c r="B1198" s="238"/>
      <c r="C1198" s="239"/>
      <c r="D1198" s="233" t="s">
        <v>170</v>
      </c>
      <c r="E1198" s="240" t="s">
        <v>1</v>
      </c>
      <c r="F1198" s="241" t="s">
        <v>1251</v>
      </c>
      <c r="G1198" s="239"/>
      <c r="H1198" s="242">
        <v>7</v>
      </c>
      <c r="I1198" s="243"/>
      <c r="J1198" s="239"/>
      <c r="K1198" s="239"/>
      <c r="L1198" s="244"/>
      <c r="M1198" s="245"/>
      <c r="N1198" s="246"/>
      <c r="O1198" s="246"/>
      <c r="P1198" s="246"/>
      <c r="Q1198" s="246"/>
      <c r="R1198" s="246"/>
      <c r="S1198" s="246"/>
      <c r="T1198" s="247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48" t="s">
        <v>170</v>
      </c>
      <c r="AU1198" s="248" t="s">
        <v>157</v>
      </c>
      <c r="AV1198" s="13" t="s">
        <v>87</v>
      </c>
      <c r="AW1198" s="13" t="s">
        <v>35</v>
      </c>
      <c r="AX1198" s="13" t="s">
        <v>77</v>
      </c>
      <c r="AY1198" s="248" t="s">
        <v>156</v>
      </c>
    </row>
    <row r="1199" s="13" customFormat="1">
      <c r="A1199" s="13"/>
      <c r="B1199" s="238"/>
      <c r="C1199" s="239"/>
      <c r="D1199" s="233" t="s">
        <v>170</v>
      </c>
      <c r="E1199" s="240" t="s">
        <v>1</v>
      </c>
      <c r="F1199" s="241" t="s">
        <v>1252</v>
      </c>
      <c r="G1199" s="239"/>
      <c r="H1199" s="242">
        <v>1</v>
      </c>
      <c r="I1199" s="243"/>
      <c r="J1199" s="239"/>
      <c r="K1199" s="239"/>
      <c r="L1199" s="244"/>
      <c r="M1199" s="245"/>
      <c r="N1199" s="246"/>
      <c r="O1199" s="246"/>
      <c r="P1199" s="246"/>
      <c r="Q1199" s="246"/>
      <c r="R1199" s="246"/>
      <c r="S1199" s="246"/>
      <c r="T1199" s="247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48" t="s">
        <v>170</v>
      </c>
      <c r="AU1199" s="248" t="s">
        <v>157</v>
      </c>
      <c r="AV1199" s="13" t="s">
        <v>87</v>
      </c>
      <c r="AW1199" s="13" t="s">
        <v>35</v>
      </c>
      <c r="AX1199" s="13" t="s">
        <v>77</v>
      </c>
      <c r="AY1199" s="248" t="s">
        <v>156</v>
      </c>
    </row>
    <row r="1200" s="14" customFormat="1">
      <c r="A1200" s="14"/>
      <c r="B1200" s="249"/>
      <c r="C1200" s="250"/>
      <c r="D1200" s="233" t="s">
        <v>170</v>
      </c>
      <c r="E1200" s="251" t="s">
        <v>1</v>
      </c>
      <c r="F1200" s="252" t="s">
        <v>174</v>
      </c>
      <c r="G1200" s="250"/>
      <c r="H1200" s="253">
        <v>8</v>
      </c>
      <c r="I1200" s="254"/>
      <c r="J1200" s="250"/>
      <c r="K1200" s="250"/>
      <c r="L1200" s="255"/>
      <c r="M1200" s="256"/>
      <c r="N1200" s="257"/>
      <c r="O1200" s="257"/>
      <c r="P1200" s="257"/>
      <c r="Q1200" s="257"/>
      <c r="R1200" s="257"/>
      <c r="S1200" s="257"/>
      <c r="T1200" s="258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T1200" s="259" t="s">
        <v>170</v>
      </c>
      <c r="AU1200" s="259" t="s">
        <v>157</v>
      </c>
      <c r="AV1200" s="14" t="s">
        <v>166</v>
      </c>
      <c r="AW1200" s="14" t="s">
        <v>35</v>
      </c>
      <c r="AX1200" s="14" t="s">
        <v>77</v>
      </c>
      <c r="AY1200" s="259" t="s">
        <v>156</v>
      </c>
    </row>
    <row r="1201" s="13" customFormat="1">
      <c r="A1201" s="13"/>
      <c r="B1201" s="238"/>
      <c r="C1201" s="239"/>
      <c r="D1201" s="233" t="s">
        <v>170</v>
      </c>
      <c r="E1201" s="240" t="s">
        <v>1</v>
      </c>
      <c r="F1201" s="241" t="s">
        <v>1253</v>
      </c>
      <c r="G1201" s="239"/>
      <c r="H1201" s="242">
        <v>24</v>
      </c>
      <c r="I1201" s="243"/>
      <c r="J1201" s="239"/>
      <c r="K1201" s="239"/>
      <c r="L1201" s="244"/>
      <c r="M1201" s="245"/>
      <c r="N1201" s="246"/>
      <c r="O1201" s="246"/>
      <c r="P1201" s="246"/>
      <c r="Q1201" s="246"/>
      <c r="R1201" s="246"/>
      <c r="S1201" s="246"/>
      <c r="T1201" s="247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48" t="s">
        <v>170</v>
      </c>
      <c r="AU1201" s="248" t="s">
        <v>157</v>
      </c>
      <c r="AV1201" s="13" t="s">
        <v>87</v>
      </c>
      <c r="AW1201" s="13" t="s">
        <v>35</v>
      </c>
      <c r="AX1201" s="13" t="s">
        <v>77</v>
      </c>
      <c r="AY1201" s="248" t="s">
        <v>156</v>
      </c>
    </row>
    <row r="1202" s="14" customFormat="1">
      <c r="A1202" s="14"/>
      <c r="B1202" s="249"/>
      <c r="C1202" s="250"/>
      <c r="D1202" s="233" t="s">
        <v>170</v>
      </c>
      <c r="E1202" s="251" t="s">
        <v>1</v>
      </c>
      <c r="F1202" s="252" t="s">
        <v>174</v>
      </c>
      <c r="G1202" s="250"/>
      <c r="H1202" s="253">
        <v>24</v>
      </c>
      <c r="I1202" s="254"/>
      <c r="J1202" s="250"/>
      <c r="K1202" s="250"/>
      <c r="L1202" s="255"/>
      <c r="M1202" s="256"/>
      <c r="N1202" s="257"/>
      <c r="O1202" s="257"/>
      <c r="P1202" s="257"/>
      <c r="Q1202" s="257"/>
      <c r="R1202" s="257"/>
      <c r="S1202" s="257"/>
      <c r="T1202" s="258"/>
      <c r="U1202" s="14"/>
      <c r="V1202" s="14"/>
      <c r="W1202" s="14"/>
      <c r="X1202" s="14"/>
      <c r="Y1202" s="14"/>
      <c r="Z1202" s="14"/>
      <c r="AA1202" s="14"/>
      <c r="AB1202" s="14"/>
      <c r="AC1202" s="14"/>
      <c r="AD1202" s="14"/>
      <c r="AE1202" s="14"/>
      <c r="AT1202" s="259" t="s">
        <v>170</v>
      </c>
      <c r="AU1202" s="259" t="s">
        <v>157</v>
      </c>
      <c r="AV1202" s="14" t="s">
        <v>166</v>
      </c>
      <c r="AW1202" s="14" t="s">
        <v>35</v>
      </c>
      <c r="AX1202" s="14" t="s">
        <v>85</v>
      </c>
      <c r="AY1202" s="259" t="s">
        <v>156</v>
      </c>
    </row>
    <row r="1203" s="2" customFormat="1" ht="24.15" customHeight="1">
      <c r="A1203" s="40"/>
      <c r="B1203" s="41"/>
      <c r="C1203" s="220" t="s">
        <v>1254</v>
      </c>
      <c r="D1203" s="220" t="s">
        <v>161</v>
      </c>
      <c r="E1203" s="221" t="s">
        <v>1255</v>
      </c>
      <c r="F1203" s="222" t="s">
        <v>1256</v>
      </c>
      <c r="G1203" s="223" t="s">
        <v>164</v>
      </c>
      <c r="H1203" s="224">
        <v>39</v>
      </c>
      <c r="I1203" s="225"/>
      <c r="J1203" s="226">
        <f>ROUND(I1203*H1203,2)</f>
        <v>0</v>
      </c>
      <c r="K1203" s="222" t="s">
        <v>165</v>
      </c>
      <c r="L1203" s="46"/>
      <c r="M1203" s="227" t="s">
        <v>1</v>
      </c>
      <c r="N1203" s="228" t="s">
        <v>42</v>
      </c>
      <c r="O1203" s="93"/>
      <c r="P1203" s="229">
        <f>O1203*H1203</f>
        <v>0</v>
      </c>
      <c r="Q1203" s="229">
        <v>0</v>
      </c>
      <c r="R1203" s="229">
        <f>Q1203*H1203</f>
        <v>0</v>
      </c>
      <c r="S1203" s="229">
        <v>0</v>
      </c>
      <c r="T1203" s="230">
        <f>S1203*H1203</f>
        <v>0</v>
      </c>
      <c r="U1203" s="40"/>
      <c r="V1203" s="40"/>
      <c r="W1203" s="40"/>
      <c r="X1203" s="40"/>
      <c r="Y1203" s="40"/>
      <c r="Z1203" s="40"/>
      <c r="AA1203" s="40"/>
      <c r="AB1203" s="40"/>
      <c r="AC1203" s="40"/>
      <c r="AD1203" s="40"/>
      <c r="AE1203" s="40"/>
      <c r="AR1203" s="231" t="s">
        <v>273</v>
      </c>
      <c r="AT1203" s="231" t="s">
        <v>161</v>
      </c>
      <c r="AU1203" s="231" t="s">
        <v>157</v>
      </c>
      <c r="AY1203" s="19" t="s">
        <v>156</v>
      </c>
      <c r="BE1203" s="232">
        <f>IF(N1203="základní",J1203,0)</f>
        <v>0</v>
      </c>
      <c r="BF1203" s="232">
        <f>IF(N1203="snížená",J1203,0)</f>
        <v>0</v>
      </c>
      <c r="BG1203" s="232">
        <f>IF(N1203="zákl. přenesená",J1203,0)</f>
        <v>0</v>
      </c>
      <c r="BH1203" s="232">
        <f>IF(N1203="sníž. přenesená",J1203,0)</f>
        <v>0</v>
      </c>
      <c r="BI1203" s="232">
        <f>IF(N1203="nulová",J1203,0)</f>
        <v>0</v>
      </c>
      <c r="BJ1203" s="19" t="s">
        <v>85</v>
      </c>
      <c r="BK1203" s="232">
        <f>ROUND(I1203*H1203,2)</f>
        <v>0</v>
      </c>
      <c r="BL1203" s="19" t="s">
        <v>273</v>
      </c>
      <c r="BM1203" s="231" t="s">
        <v>1257</v>
      </c>
    </row>
    <row r="1204" s="2" customFormat="1">
      <c r="A1204" s="40"/>
      <c r="B1204" s="41"/>
      <c r="C1204" s="42"/>
      <c r="D1204" s="233" t="s">
        <v>168</v>
      </c>
      <c r="E1204" s="42"/>
      <c r="F1204" s="234" t="s">
        <v>1258</v>
      </c>
      <c r="G1204" s="42"/>
      <c r="H1204" s="42"/>
      <c r="I1204" s="235"/>
      <c r="J1204" s="42"/>
      <c r="K1204" s="42"/>
      <c r="L1204" s="46"/>
      <c r="M1204" s="236"/>
      <c r="N1204" s="237"/>
      <c r="O1204" s="93"/>
      <c r="P1204" s="93"/>
      <c r="Q1204" s="93"/>
      <c r="R1204" s="93"/>
      <c r="S1204" s="93"/>
      <c r="T1204" s="94"/>
      <c r="U1204" s="40"/>
      <c r="V1204" s="40"/>
      <c r="W1204" s="40"/>
      <c r="X1204" s="40"/>
      <c r="Y1204" s="40"/>
      <c r="Z1204" s="40"/>
      <c r="AA1204" s="40"/>
      <c r="AB1204" s="40"/>
      <c r="AC1204" s="40"/>
      <c r="AD1204" s="40"/>
      <c r="AE1204" s="40"/>
      <c r="AT1204" s="19" t="s">
        <v>168</v>
      </c>
      <c r="AU1204" s="19" t="s">
        <v>157</v>
      </c>
    </row>
    <row r="1205" s="13" customFormat="1">
      <c r="A1205" s="13"/>
      <c r="B1205" s="238"/>
      <c r="C1205" s="239"/>
      <c r="D1205" s="233" t="s">
        <v>170</v>
      </c>
      <c r="E1205" s="240" t="s">
        <v>1</v>
      </c>
      <c r="F1205" s="241" t="s">
        <v>1259</v>
      </c>
      <c r="G1205" s="239"/>
      <c r="H1205" s="242">
        <v>7</v>
      </c>
      <c r="I1205" s="243"/>
      <c r="J1205" s="239"/>
      <c r="K1205" s="239"/>
      <c r="L1205" s="244"/>
      <c r="M1205" s="245"/>
      <c r="N1205" s="246"/>
      <c r="O1205" s="246"/>
      <c r="P1205" s="246"/>
      <c r="Q1205" s="246"/>
      <c r="R1205" s="246"/>
      <c r="S1205" s="246"/>
      <c r="T1205" s="247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48" t="s">
        <v>170</v>
      </c>
      <c r="AU1205" s="248" t="s">
        <v>157</v>
      </c>
      <c r="AV1205" s="13" t="s">
        <v>87</v>
      </c>
      <c r="AW1205" s="13" t="s">
        <v>35</v>
      </c>
      <c r="AX1205" s="13" t="s">
        <v>77</v>
      </c>
      <c r="AY1205" s="248" t="s">
        <v>156</v>
      </c>
    </row>
    <row r="1206" s="13" customFormat="1">
      <c r="A1206" s="13"/>
      <c r="B1206" s="238"/>
      <c r="C1206" s="239"/>
      <c r="D1206" s="233" t="s">
        <v>170</v>
      </c>
      <c r="E1206" s="240" t="s">
        <v>1</v>
      </c>
      <c r="F1206" s="241" t="s">
        <v>1260</v>
      </c>
      <c r="G1206" s="239"/>
      <c r="H1206" s="242">
        <v>1</v>
      </c>
      <c r="I1206" s="243"/>
      <c r="J1206" s="239"/>
      <c r="K1206" s="239"/>
      <c r="L1206" s="244"/>
      <c r="M1206" s="245"/>
      <c r="N1206" s="246"/>
      <c r="O1206" s="246"/>
      <c r="P1206" s="246"/>
      <c r="Q1206" s="246"/>
      <c r="R1206" s="246"/>
      <c r="S1206" s="246"/>
      <c r="T1206" s="247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48" t="s">
        <v>170</v>
      </c>
      <c r="AU1206" s="248" t="s">
        <v>157</v>
      </c>
      <c r="AV1206" s="13" t="s">
        <v>87</v>
      </c>
      <c r="AW1206" s="13" t="s">
        <v>35</v>
      </c>
      <c r="AX1206" s="13" t="s">
        <v>77</v>
      </c>
      <c r="AY1206" s="248" t="s">
        <v>156</v>
      </c>
    </row>
    <row r="1207" s="13" customFormat="1">
      <c r="A1207" s="13"/>
      <c r="B1207" s="238"/>
      <c r="C1207" s="239"/>
      <c r="D1207" s="233" t="s">
        <v>170</v>
      </c>
      <c r="E1207" s="240" t="s">
        <v>1</v>
      </c>
      <c r="F1207" s="241" t="s">
        <v>1261</v>
      </c>
      <c r="G1207" s="239"/>
      <c r="H1207" s="242">
        <v>5</v>
      </c>
      <c r="I1207" s="243"/>
      <c r="J1207" s="239"/>
      <c r="K1207" s="239"/>
      <c r="L1207" s="244"/>
      <c r="M1207" s="245"/>
      <c r="N1207" s="246"/>
      <c r="O1207" s="246"/>
      <c r="P1207" s="246"/>
      <c r="Q1207" s="246"/>
      <c r="R1207" s="246"/>
      <c r="S1207" s="246"/>
      <c r="T1207" s="247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48" t="s">
        <v>170</v>
      </c>
      <c r="AU1207" s="248" t="s">
        <v>157</v>
      </c>
      <c r="AV1207" s="13" t="s">
        <v>87</v>
      </c>
      <c r="AW1207" s="13" t="s">
        <v>35</v>
      </c>
      <c r="AX1207" s="13" t="s">
        <v>77</v>
      </c>
      <c r="AY1207" s="248" t="s">
        <v>156</v>
      </c>
    </row>
    <row r="1208" s="14" customFormat="1">
      <c r="A1208" s="14"/>
      <c r="B1208" s="249"/>
      <c r="C1208" s="250"/>
      <c r="D1208" s="233" t="s">
        <v>170</v>
      </c>
      <c r="E1208" s="251" t="s">
        <v>1</v>
      </c>
      <c r="F1208" s="252" t="s">
        <v>174</v>
      </c>
      <c r="G1208" s="250"/>
      <c r="H1208" s="253">
        <v>13</v>
      </c>
      <c r="I1208" s="254"/>
      <c r="J1208" s="250"/>
      <c r="K1208" s="250"/>
      <c r="L1208" s="255"/>
      <c r="M1208" s="256"/>
      <c r="N1208" s="257"/>
      <c r="O1208" s="257"/>
      <c r="P1208" s="257"/>
      <c r="Q1208" s="257"/>
      <c r="R1208" s="257"/>
      <c r="S1208" s="257"/>
      <c r="T1208" s="258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259" t="s">
        <v>170</v>
      </c>
      <c r="AU1208" s="259" t="s">
        <v>157</v>
      </c>
      <c r="AV1208" s="14" t="s">
        <v>166</v>
      </c>
      <c r="AW1208" s="14" t="s">
        <v>35</v>
      </c>
      <c r="AX1208" s="14" t="s">
        <v>77</v>
      </c>
      <c r="AY1208" s="259" t="s">
        <v>156</v>
      </c>
    </row>
    <row r="1209" s="13" customFormat="1">
      <c r="A1209" s="13"/>
      <c r="B1209" s="238"/>
      <c r="C1209" s="239"/>
      <c r="D1209" s="233" t="s">
        <v>170</v>
      </c>
      <c r="E1209" s="240" t="s">
        <v>1</v>
      </c>
      <c r="F1209" s="241" t="s">
        <v>1262</v>
      </c>
      <c r="G1209" s="239"/>
      <c r="H1209" s="242">
        <v>39</v>
      </c>
      <c r="I1209" s="243"/>
      <c r="J1209" s="239"/>
      <c r="K1209" s="239"/>
      <c r="L1209" s="244"/>
      <c r="M1209" s="245"/>
      <c r="N1209" s="246"/>
      <c r="O1209" s="246"/>
      <c r="P1209" s="246"/>
      <c r="Q1209" s="246"/>
      <c r="R1209" s="246"/>
      <c r="S1209" s="246"/>
      <c r="T1209" s="247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48" t="s">
        <v>170</v>
      </c>
      <c r="AU1209" s="248" t="s">
        <v>157</v>
      </c>
      <c r="AV1209" s="13" t="s">
        <v>87</v>
      </c>
      <c r="AW1209" s="13" t="s">
        <v>35</v>
      </c>
      <c r="AX1209" s="13" t="s">
        <v>85</v>
      </c>
      <c r="AY1209" s="248" t="s">
        <v>156</v>
      </c>
    </row>
    <row r="1210" s="2" customFormat="1" ht="24.15" customHeight="1">
      <c r="A1210" s="40"/>
      <c r="B1210" s="41"/>
      <c r="C1210" s="220" t="s">
        <v>1263</v>
      </c>
      <c r="D1210" s="220" t="s">
        <v>161</v>
      </c>
      <c r="E1210" s="221" t="s">
        <v>1264</v>
      </c>
      <c r="F1210" s="222" t="s">
        <v>1265</v>
      </c>
      <c r="G1210" s="223" t="s">
        <v>177</v>
      </c>
      <c r="H1210" s="224">
        <v>312.78300000000002</v>
      </c>
      <c r="I1210" s="225"/>
      <c r="J1210" s="226">
        <f>ROUND(I1210*H1210,2)</f>
        <v>0</v>
      </c>
      <c r="K1210" s="222" t="s">
        <v>165</v>
      </c>
      <c r="L1210" s="46"/>
      <c r="M1210" s="227" t="s">
        <v>1</v>
      </c>
      <c r="N1210" s="228" t="s">
        <v>42</v>
      </c>
      <c r="O1210" s="93"/>
      <c r="P1210" s="229">
        <f>O1210*H1210</f>
        <v>0</v>
      </c>
      <c r="Q1210" s="229">
        <v>5.0000000000000002E-05</v>
      </c>
      <c r="R1210" s="229">
        <f>Q1210*H1210</f>
        <v>0.015639150000000001</v>
      </c>
      <c r="S1210" s="229">
        <v>0</v>
      </c>
      <c r="T1210" s="230">
        <f>S1210*H1210</f>
        <v>0</v>
      </c>
      <c r="U1210" s="40"/>
      <c r="V1210" s="40"/>
      <c r="W1210" s="40"/>
      <c r="X1210" s="40"/>
      <c r="Y1210" s="40"/>
      <c r="Z1210" s="40"/>
      <c r="AA1210" s="40"/>
      <c r="AB1210" s="40"/>
      <c r="AC1210" s="40"/>
      <c r="AD1210" s="40"/>
      <c r="AE1210" s="40"/>
      <c r="AR1210" s="231" t="s">
        <v>273</v>
      </c>
      <c r="AT1210" s="231" t="s">
        <v>161</v>
      </c>
      <c r="AU1210" s="231" t="s">
        <v>157</v>
      </c>
      <c r="AY1210" s="19" t="s">
        <v>156</v>
      </c>
      <c r="BE1210" s="232">
        <f>IF(N1210="základní",J1210,0)</f>
        <v>0</v>
      </c>
      <c r="BF1210" s="232">
        <f>IF(N1210="snížená",J1210,0)</f>
        <v>0</v>
      </c>
      <c r="BG1210" s="232">
        <f>IF(N1210="zákl. přenesená",J1210,0)</f>
        <v>0</v>
      </c>
      <c r="BH1210" s="232">
        <f>IF(N1210="sníž. přenesená",J1210,0)</f>
        <v>0</v>
      </c>
      <c r="BI1210" s="232">
        <f>IF(N1210="nulová",J1210,0)</f>
        <v>0</v>
      </c>
      <c r="BJ1210" s="19" t="s">
        <v>85</v>
      </c>
      <c r="BK1210" s="232">
        <f>ROUND(I1210*H1210,2)</f>
        <v>0</v>
      </c>
      <c r="BL1210" s="19" t="s">
        <v>273</v>
      </c>
      <c r="BM1210" s="231" t="s">
        <v>1266</v>
      </c>
    </row>
    <row r="1211" s="2" customFormat="1">
      <c r="A1211" s="40"/>
      <c r="B1211" s="41"/>
      <c r="C1211" s="42"/>
      <c r="D1211" s="233" t="s">
        <v>168</v>
      </c>
      <c r="E1211" s="42"/>
      <c r="F1211" s="234" t="s">
        <v>1267</v>
      </c>
      <c r="G1211" s="42"/>
      <c r="H1211" s="42"/>
      <c r="I1211" s="235"/>
      <c r="J1211" s="42"/>
      <c r="K1211" s="42"/>
      <c r="L1211" s="46"/>
      <c r="M1211" s="236"/>
      <c r="N1211" s="237"/>
      <c r="O1211" s="93"/>
      <c r="P1211" s="93"/>
      <c r="Q1211" s="93"/>
      <c r="R1211" s="93"/>
      <c r="S1211" s="93"/>
      <c r="T1211" s="94"/>
      <c r="U1211" s="40"/>
      <c r="V1211" s="40"/>
      <c r="W1211" s="40"/>
      <c r="X1211" s="40"/>
      <c r="Y1211" s="40"/>
      <c r="Z1211" s="40"/>
      <c r="AA1211" s="40"/>
      <c r="AB1211" s="40"/>
      <c r="AC1211" s="40"/>
      <c r="AD1211" s="40"/>
      <c r="AE1211" s="40"/>
      <c r="AT1211" s="19" t="s">
        <v>168</v>
      </c>
      <c r="AU1211" s="19" t="s">
        <v>157</v>
      </c>
    </row>
    <row r="1212" s="15" customFormat="1">
      <c r="A1212" s="15"/>
      <c r="B1212" s="260"/>
      <c r="C1212" s="261"/>
      <c r="D1212" s="233" t="s">
        <v>170</v>
      </c>
      <c r="E1212" s="262" t="s">
        <v>1</v>
      </c>
      <c r="F1212" s="263" t="s">
        <v>343</v>
      </c>
      <c r="G1212" s="261"/>
      <c r="H1212" s="262" t="s">
        <v>1</v>
      </c>
      <c r="I1212" s="264"/>
      <c r="J1212" s="261"/>
      <c r="K1212" s="261"/>
      <c r="L1212" s="265"/>
      <c r="M1212" s="266"/>
      <c r="N1212" s="267"/>
      <c r="O1212" s="267"/>
      <c r="P1212" s="267"/>
      <c r="Q1212" s="267"/>
      <c r="R1212" s="267"/>
      <c r="S1212" s="267"/>
      <c r="T1212" s="268"/>
      <c r="U1212" s="15"/>
      <c r="V1212" s="15"/>
      <c r="W1212" s="15"/>
      <c r="X1212" s="15"/>
      <c r="Y1212" s="15"/>
      <c r="Z1212" s="15"/>
      <c r="AA1212" s="15"/>
      <c r="AB1212" s="15"/>
      <c r="AC1212" s="15"/>
      <c r="AD1212" s="15"/>
      <c r="AE1212" s="15"/>
      <c r="AT1212" s="269" t="s">
        <v>170</v>
      </c>
      <c r="AU1212" s="269" t="s">
        <v>157</v>
      </c>
      <c r="AV1212" s="15" t="s">
        <v>85</v>
      </c>
      <c r="AW1212" s="15" t="s">
        <v>35</v>
      </c>
      <c r="AX1212" s="15" t="s">
        <v>77</v>
      </c>
      <c r="AY1212" s="269" t="s">
        <v>156</v>
      </c>
    </row>
    <row r="1213" s="13" customFormat="1">
      <c r="A1213" s="13"/>
      <c r="B1213" s="238"/>
      <c r="C1213" s="239"/>
      <c r="D1213" s="233" t="s">
        <v>170</v>
      </c>
      <c r="E1213" s="240" t="s">
        <v>1</v>
      </c>
      <c r="F1213" s="241" t="s">
        <v>1165</v>
      </c>
      <c r="G1213" s="239"/>
      <c r="H1213" s="242">
        <v>17.302</v>
      </c>
      <c r="I1213" s="243"/>
      <c r="J1213" s="239"/>
      <c r="K1213" s="239"/>
      <c r="L1213" s="244"/>
      <c r="M1213" s="245"/>
      <c r="N1213" s="246"/>
      <c r="O1213" s="246"/>
      <c r="P1213" s="246"/>
      <c r="Q1213" s="246"/>
      <c r="R1213" s="246"/>
      <c r="S1213" s="246"/>
      <c r="T1213" s="247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48" t="s">
        <v>170</v>
      </c>
      <c r="AU1213" s="248" t="s">
        <v>157</v>
      </c>
      <c r="AV1213" s="13" t="s">
        <v>87</v>
      </c>
      <c r="AW1213" s="13" t="s">
        <v>35</v>
      </c>
      <c r="AX1213" s="13" t="s">
        <v>77</v>
      </c>
      <c r="AY1213" s="248" t="s">
        <v>156</v>
      </c>
    </row>
    <row r="1214" s="13" customFormat="1">
      <c r="A1214" s="13"/>
      <c r="B1214" s="238"/>
      <c r="C1214" s="239"/>
      <c r="D1214" s="233" t="s">
        <v>170</v>
      </c>
      <c r="E1214" s="240" t="s">
        <v>1</v>
      </c>
      <c r="F1214" s="241" t="s">
        <v>1166</v>
      </c>
      <c r="G1214" s="239"/>
      <c r="H1214" s="242">
        <v>28.696999999999999</v>
      </c>
      <c r="I1214" s="243"/>
      <c r="J1214" s="239"/>
      <c r="K1214" s="239"/>
      <c r="L1214" s="244"/>
      <c r="M1214" s="245"/>
      <c r="N1214" s="246"/>
      <c r="O1214" s="246"/>
      <c r="P1214" s="246"/>
      <c r="Q1214" s="246"/>
      <c r="R1214" s="246"/>
      <c r="S1214" s="246"/>
      <c r="T1214" s="247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T1214" s="248" t="s">
        <v>170</v>
      </c>
      <c r="AU1214" s="248" t="s">
        <v>157</v>
      </c>
      <c r="AV1214" s="13" t="s">
        <v>87</v>
      </c>
      <c r="AW1214" s="13" t="s">
        <v>35</v>
      </c>
      <c r="AX1214" s="13" t="s">
        <v>77</v>
      </c>
      <c r="AY1214" s="248" t="s">
        <v>156</v>
      </c>
    </row>
    <row r="1215" s="13" customFormat="1">
      <c r="A1215" s="13"/>
      <c r="B1215" s="238"/>
      <c r="C1215" s="239"/>
      <c r="D1215" s="233" t="s">
        <v>170</v>
      </c>
      <c r="E1215" s="240" t="s">
        <v>1</v>
      </c>
      <c r="F1215" s="241" t="s">
        <v>1167</v>
      </c>
      <c r="G1215" s="239"/>
      <c r="H1215" s="242">
        <v>16.798999999999999</v>
      </c>
      <c r="I1215" s="243"/>
      <c r="J1215" s="239"/>
      <c r="K1215" s="239"/>
      <c r="L1215" s="244"/>
      <c r="M1215" s="245"/>
      <c r="N1215" s="246"/>
      <c r="O1215" s="246"/>
      <c r="P1215" s="246"/>
      <c r="Q1215" s="246"/>
      <c r="R1215" s="246"/>
      <c r="S1215" s="246"/>
      <c r="T1215" s="247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T1215" s="248" t="s">
        <v>170</v>
      </c>
      <c r="AU1215" s="248" t="s">
        <v>157</v>
      </c>
      <c r="AV1215" s="13" t="s">
        <v>87</v>
      </c>
      <c r="AW1215" s="13" t="s">
        <v>35</v>
      </c>
      <c r="AX1215" s="13" t="s">
        <v>77</v>
      </c>
      <c r="AY1215" s="248" t="s">
        <v>156</v>
      </c>
    </row>
    <row r="1216" s="13" customFormat="1">
      <c r="A1216" s="13"/>
      <c r="B1216" s="238"/>
      <c r="C1216" s="239"/>
      <c r="D1216" s="233" t="s">
        <v>170</v>
      </c>
      <c r="E1216" s="240" t="s">
        <v>1</v>
      </c>
      <c r="F1216" s="241" t="s">
        <v>1168</v>
      </c>
      <c r="G1216" s="239"/>
      <c r="H1216" s="242">
        <v>15.349</v>
      </c>
      <c r="I1216" s="243"/>
      <c r="J1216" s="239"/>
      <c r="K1216" s="239"/>
      <c r="L1216" s="244"/>
      <c r="M1216" s="245"/>
      <c r="N1216" s="246"/>
      <c r="O1216" s="246"/>
      <c r="P1216" s="246"/>
      <c r="Q1216" s="246"/>
      <c r="R1216" s="246"/>
      <c r="S1216" s="246"/>
      <c r="T1216" s="247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T1216" s="248" t="s">
        <v>170</v>
      </c>
      <c r="AU1216" s="248" t="s">
        <v>157</v>
      </c>
      <c r="AV1216" s="13" t="s">
        <v>87</v>
      </c>
      <c r="AW1216" s="13" t="s">
        <v>35</v>
      </c>
      <c r="AX1216" s="13" t="s">
        <v>77</v>
      </c>
      <c r="AY1216" s="248" t="s">
        <v>156</v>
      </c>
    </row>
    <row r="1217" s="13" customFormat="1">
      <c r="A1217" s="13"/>
      <c r="B1217" s="238"/>
      <c r="C1217" s="239"/>
      <c r="D1217" s="233" t="s">
        <v>170</v>
      </c>
      <c r="E1217" s="240" t="s">
        <v>1</v>
      </c>
      <c r="F1217" s="241" t="s">
        <v>1169</v>
      </c>
      <c r="G1217" s="239"/>
      <c r="H1217" s="242">
        <v>26.114000000000001</v>
      </c>
      <c r="I1217" s="243"/>
      <c r="J1217" s="239"/>
      <c r="K1217" s="239"/>
      <c r="L1217" s="244"/>
      <c r="M1217" s="245"/>
      <c r="N1217" s="246"/>
      <c r="O1217" s="246"/>
      <c r="P1217" s="246"/>
      <c r="Q1217" s="246"/>
      <c r="R1217" s="246"/>
      <c r="S1217" s="246"/>
      <c r="T1217" s="247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248" t="s">
        <v>170</v>
      </c>
      <c r="AU1217" s="248" t="s">
        <v>157</v>
      </c>
      <c r="AV1217" s="13" t="s">
        <v>87</v>
      </c>
      <c r="AW1217" s="13" t="s">
        <v>35</v>
      </c>
      <c r="AX1217" s="13" t="s">
        <v>77</v>
      </c>
      <c r="AY1217" s="248" t="s">
        <v>156</v>
      </c>
    </row>
    <row r="1218" s="14" customFormat="1">
      <c r="A1218" s="14"/>
      <c r="B1218" s="249"/>
      <c r="C1218" s="250"/>
      <c r="D1218" s="233" t="s">
        <v>170</v>
      </c>
      <c r="E1218" s="251" t="s">
        <v>1</v>
      </c>
      <c r="F1218" s="252" t="s">
        <v>174</v>
      </c>
      <c r="G1218" s="250"/>
      <c r="H1218" s="253">
        <v>104.261</v>
      </c>
      <c r="I1218" s="254"/>
      <c r="J1218" s="250"/>
      <c r="K1218" s="250"/>
      <c r="L1218" s="255"/>
      <c r="M1218" s="256"/>
      <c r="N1218" s="257"/>
      <c r="O1218" s="257"/>
      <c r="P1218" s="257"/>
      <c r="Q1218" s="257"/>
      <c r="R1218" s="257"/>
      <c r="S1218" s="257"/>
      <c r="T1218" s="258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T1218" s="259" t="s">
        <v>170</v>
      </c>
      <c r="AU1218" s="259" t="s">
        <v>157</v>
      </c>
      <c r="AV1218" s="14" t="s">
        <v>166</v>
      </c>
      <c r="AW1218" s="14" t="s">
        <v>35</v>
      </c>
      <c r="AX1218" s="14" t="s">
        <v>77</v>
      </c>
      <c r="AY1218" s="259" t="s">
        <v>156</v>
      </c>
    </row>
    <row r="1219" s="13" customFormat="1">
      <c r="A1219" s="13"/>
      <c r="B1219" s="238"/>
      <c r="C1219" s="239"/>
      <c r="D1219" s="233" t="s">
        <v>170</v>
      </c>
      <c r="E1219" s="240" t="s">
        <v>1</v>
      </c>
      <c r="F1219" s="241" t="s">
        <v>1170</v>
      </c>
      <c r="G1219" s="239"/>
      <c r="H1219" s="242">
        <v>312.78300000000002</v>
      </c>
      <c r="I1219" s="243"/>
      <c r="J1219" s="239"/>
      <c r="K1219" s="239"/>
      <c r="L1219" s="244"/>
      <c r="M1219" s="245"/>
      <c r="N1219" s="246"/>
      <c r="O1219" s="246"/>
      <c r="P1219" s="246"/>
      <c r="Q1219" s="246"/>
      <c r="R1219" s="246"/>
      <c r="S1219" s="246"/>
      <c r="T1219" s="247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248" t="s">
        <v>170</v>
      </c>
      <c r="AU1219" s="248" t="s">
        <v>157</v>
      </c>
      <c r="AV1219" s="13" t="s">
        <v>87</v>
      </c>
      <c r="AW1219" s="13" t="s">
        <v>35</v>
      </c>
      <c r="AX1219" s="13" t="s">
        <v>85</v>
      </c>
      <c r="AY1219" s="248" t="s">
        <v>156</v>
      </c>
    </row>
    <row r="1220" s="2" customFormat="1" ht="24.15" customHeight="1">
      <c r="A1220" s="40"/>
      <c r="B1220" s="41"/>
      <c r="C1220" s="220" t="s">
        <v>1268</v>
      </c>
      <c r="D1220" s="220" t="s">
        <v>161</v>
      </c>
      <c r="E1220" s="221" t="s">
        <v>1269</v>
      </c>
      <c r="F1220" s="222" t="s">
        <v>1270</v>
      </c>
      <c r="G1220" s="223" t="s">
        <v>209</v>
      </c>
      <c r="H1220" s="224">
        <v>9.8840000000000003</v>
      </c>
      <c r="I1220" s="225"/>
      <c r="J1220" s="226">
        <f>ROUND(I1220*H1220,2)</f>
        <v>0</v>
      </c>
      <c r="K1220" s="222" t="s">
        <v>165</v>
      </c>
      <c r="L1220" s="46"/>
      <c r="M1220" s="227" t="s">
        <v>1</v>
      </c>
      <c r="N1220" s="228" t="s">
        <v>42</v>
      </c>
      <c r="O1220" s="93"/>
      <c r="P1220" s="229">
        <f>O1220*H1220</f>
        <v>0</v>
      </c>
      <c r="Q1220" s="229">
        <v>0</v>
      </c>
      <c r="R1220" s="229">
        <f>Q1220*H1220</f>
        <v>0</v>
      </c>
      <c r="S1220" s="229">
        <v>0</v>
      </c>
      <c r="T1220" s="230">
        <f>S1220*H1220</f>
        <v>0</v>
      </c>
      <c r="U1220" s="40"/>
      <c r="V1220" s="40"/>
      <c r="W1220" s="40"/>
      <c r="X1220" s="40"/>
      <c r="Y1220" s="40"/>
      <c r="Z1220" s="40"/>
      <c r="AA1220" s="40"/>
      <c r="AB1220" s="40"/>
      <c r="AC1220" s="40"/>
      <c r="AD1220" s="40"/>
      <c r="AE1220" s="40"/>
      <c r="AR1220" s="231" t="s">
        <v>273</v>
      </c>
      <c r="AT1220" s="231" t="s">
        <v>161</v>
      </c>
      <c r="AU1220" s="231" t="s">
        <v>157</v>
      </c>
      <c r="AY1220" s="19" t="s">
        <v>156</v>
      </c>
      <c r="BE1220" s="232">
        <f>IF(N1220="základní",J1220,0)</f>
        <v>0</v>
      </c>
      <c r="BF1220" s="232">
        <f>IF(N1220="snížená",J1220,0)</f>
        <v>0</v>
      </c>
      <c r="BG1220" s="232">
        <f>IF(N1220="zákl. přenesená",J1220,0)</f>
        <v>0</v>
      </c>
      <c r="BH1220" s="232">
        <f>IF(N1220="sníž. přenesená",J1220,0)</f>
        <v>0</v>
      </c>
      <c r="BI1220" s="232">
        <f>IF(N1220="nulová",J1220,0)</f>
        <v>0</v>
      </c>
      <c r="BJ1220" s="19" t="s">
        <v>85</v>
      </c>
      <c r="BK1220" s="232">
        <f>ROUND(I1220*H1220,2)</f>
        <v>0</v>
      </c>
      <c r="BL1220" s="19" t="s">
        <v>273</v>
      </c>
      <c r="BM1220" s="231" t="s">
        <v>1271</v>
      </c>
    </row>
    <row r="1221" s="2" customFormat="1">
      <c r="A1221" s="40"/>
      <c r="B1221" s="41"/>
      <c r="C1221" s="42"/>
      <c r="D1221" s="233" t="s">
        <v>168</v>
      </c>
      <c r="E1221" s="42"/>
      <c r="F1221" s="234" t="s">
        <v>1272</v>
      </c>
      <c r="G1221" s="42"/>
      <c r="H1221" s="42"/>
      <c r="I1221" s="235"/>
      <c r="J1221" s="42"/>
      <c r="K1221" s="42"/>
      <c r="L1221" s="46"/>
      <c r="M1221" s="236"/>
      <c r="N1221" s="237"/>
      <c r="O1221" s="93"/>
      <c r="P1221" s="93"/>
      <c r="Q1221" s="93"/>
      <c r="R1221" s="93"/>
      <c r="S1221" s="93"/>
      <c r="T1221" s="94"/>
      <c r="U1221" s="40"/>
      <c r="V1221" s="40"/>
      <c r="W1221" s="40"/>
      <c r="X1221" s="40"/>
      <c r="Y1221" s="40"/>
      <c r="Z1221" s="40"/>
      <c r="AA1221" s="40"/>
      <c r="AB1221" s="40"/>
      <c r="AC1221" s="40"/>
      <c r="AD1221" s="40"/>
      <c r="AE1221" s="40"/>
      <c r="AT1221" s="19" t="s">
        <v>168</v>
      </c>
      <c r="AU1221" s="19" t="s">
        <v>157</v>
      </c>
    </row>
    <row r="1222" s="12" customFormat="1" ht="20.88" customHeight="1">
      <c r="A1222" s="12"/>
      <c r="B1222" s="204"/>
      <c r="C1222" s="205"/>
      <c r="D1222" s="206" t="s">
        <v>76</v>
      </c>
      <c r="E1222" s="218" t="s">
        <v>1273</v>
      </c>
      <c r="F1222" s="218" t="s">
        <v>1274</v>
      </c>
      <c r="G1222" s="205"/>
      <c r="H1222" s="205"/>
      <c r="I1222" s="208"/>
      <c r="J1222" s="219">
        <f>BK1222</f>
        <v>0</v>
      </c>
      <c r="K1222" s="205"/>
      <c r="L1222" s="210"/>
      <c r="M1222" s="211"/>
      <c r="N1222" s="212"/>
      <c r="O1222" s="212"/>
      <c r="P1222" s="213">
        <f>SUM(P1223:P1289)</f>
        <v>0</v>
      </c>
      <c r="Q1222" s="212"/>
      <c r="R1222" s="213">
        <f>SUM(R1223:R1289)</f>
        <v>0.13408278000000001</v>
      </c>
      <c r="S1222" s="212"/>
      <c r="T1222" s="214">
        <f>SUM(T1223:T1289)</f>
        <v>0</v>
      </c>
      <c r="U1222" s="12"/>
      <c r="V1222" s="12"/>
      <c r="W1222" s="12"/>
      <c r="X1222" s="12"/>
      <c r="Y1222" s="12"/>
      <c r="Z1222" s="12"/>
      <c r="AA1222" s="12"/>
      <c r="AB1222" s="12"/>
      <c r="AC1222" s="12"/>
      <c r="AD1222" s="12"/>
      <c r="AE1222" s="12"/>
      <c r="AR1222" s="215" t="s">
        <v>87</v>
      </c>
      <c r="AT1222" s="216" t="s">
        <v>76</v>
      </c>
      <c r="AU1222" s="216" t="s">
        <v>87</v>
      </c>
      <c r="AY1222" s="215" t="s">
        <v>156</v>
      </c>
      <c r="BK1222" s="217">
        <f>SUM(BK1223:BK1289)</f>
        <v>0</v>
      </c>
    </row>
    <row r="1223" s="2" customFormat="1" ht="24.15" customHeight="1">
      <c r="A1223" s="40"/>
      <c r="B1223" s="41"/>
      <c r="C1223" s="220" t="s">
        <v>1275</v>
      </c>
      <c r="D1223" s="220" t="s">
        <v>161</v>
      </c>
      <c r="E1223" s="221" t="s">
        <v>1276</v>
      </c>
      <c r="F1223" s="222" t="s">
        <v>1277</v>
      </c>
      <c r="G1223" s="223" t="s">
        <v>177</v>
      </c>
      <c r="H1223" s="224">
        <v>269.80200000000002</v>
      </c>
      <c r="I1223" s="225"/>
      <c r="J1223" s="226">
        <f>ROUND(I1223*H1223,2)</f>
        <v>0</v>
      </c>
      <c r="K1223" s="222" t="s">
        <v>165</v>
      </c>
      <c r="L1223" s="46"/>
      <c r="M1223" s="227" t="s">
        <v>1</v>
      </c>
      <c r="N1223" s="228" t="s">
        <v>42</v>
      </c>
      <c r="O1223" s="93"/>
      <c r="P1223" s="229">
        <f>O1223*H1223</f>
        <v>0</v>
      </c>
      <c r="Q1223" s="229">
        <v>0.00020000000000000001</v>
      </c>
      <c r="R1223" s="229">
        <f>Q1223*H1223</f>
        <v>0.053960400000000006</v>
      </c>
      <c r="S1223" s="229">
        <v>0</v>
      </c>
      <c r="T1223" s="230">
        <f>S1223*H1223</f>
        <v>0</v>
      </c>
      <c r="U1223" s="40"/>
      <c r="V1223" s="40"/>
      <c r="W1223" s="40"/>
      <c r="X1223" s="40"/>
      <c r="Y1223" s="40"/>
      <c r="Z1223" s="40"/>
      <c r="AA1223" s="40"/>
      <c r="AB1223" s="40"/>
      <c r="AC1223" s="40"/>
      <c r="AD1223" s="40"/>
      <c r="AE1223" s="40"/>
      <c r="AR1223" s="231" t="s">
        <v>273</v>
      </c>
      <c r="AT1223" s="231" t="s">
        <v>161</v>
      </c>
      <c r="AU1223" s="231" t="s">
        <v>157</v>
      </c>
      <c r="AY1223" s="19" t="s">
        <v>156</v>
      </c>
      <c r="BE1223" s="232">
        <f>IF(N1223="základní",J1223,0)</f>
        <v>0</v>
      </c>
      <c r="BF1223" s="232">
        <f>IF(N1223="snížená",J1223,0)</f>
        <v>0</v>
      </c>
      <c r="BG1223" s="232">
        <f>IF(N1223="zákl. přenesená",J1223,0)</f>
        <v>0</v>
      </c>
      <c r="BH1223" s="232">
        <f>IF(N1223="sníž. přenesená",J1223,0)</f>
        <v>0</v>
      </c>
      <c r="BI1223" s="232">
        <f>IF(N1223="nulová",J1223,0)</f>
        <v>0</v>
      </c>
      <c r="BJ1223" s="19" t="s">
        <v>85</v>
      </c>
      <c r="BK1223" s="232">
        <f>ROUND(I1223*H1223,2)</f>
        <v>0</v>
      </c>
      <c r="BL1223" s="19" t="s">
        <v>273</v>
      </c>
      <c r="BM1223" s="231" t="s">
        <v>1278</v>
      </c>
    </row>
    <row r="1224" s="2" customFormat="1">
      <c r="A1224" s="40"/>
      <c r="B1224" s="41"/>
      <c r="C1224" s="42"/>
      <c r="D1224" s="233" t="s">
        <v>168</v>
      </c>
      <c r="E1224" s="42"/>
      <c r="F1224" s="234" t="s">
        <v>1279</v>
      </c>
      <c r="G1224" s="42"/>
      <c r="H1224" s="42"/>
      <c r="I1224" s="235"/>
      <c r="J1224" s="42"/>
      <c r="K1224" s="42"/>
      <c r="L1224" s="46"/>
      <c r="M1224" s="236"/>
      <c r="N1224" s="237"/>
      <c r="O1224" s="93"/>
      <c r="P1224" s="93"/>
      <c r="Q1224" s="93"/>
      <c r="R1224" s="93"/>
      <c r="S1224" s="93"/>
      <c r="T1224" s="94"/>
      <c r="U1224" s="40"/>
      <c r="V1224" s="40"/>
      <c r="W1224" s="40"/>
      <c r="X1224" s="40"/>
      <c r="Y1224" s="40"/>
      <c r="Z1224" s="40"/>
      <c r="AA1224" s="40"/>
      <c r="AB1224" s="40"/>
      <c r="AC1224" s="40"/>
      <c r="AD1224" s="40"/>
      <c r="AE1224" s="40"/>
      <c r="AT1224" s="19" t="s">
        <v>168</v>
      </c>
      <c r="AU1224" s="19" t="s">
        <v>157</v>
      </c>
    </row>
    <row r="1225" s="15" customFormat="1">
      <c r="A1225" s="15"/>
      <c r="B1225" s="260"/>
      <c r="C1225" s="261"/>
      <c r="D1225" s="233" t="s">
        <v>170</v>
      </c>
      <c r="E1225" s="262" t="s">
        <v>1</v>
      </c>
      <c r="F1225" s="263" t="s">
        <v>1280</v>
      </c>
      <c r="G1225" s="261"/>
      <c r="H1225" s="262" t="s">
        <v>1</v>
      </c>
      <c r="I1225" s="264"/>
      <c r="J1225" s="261"/>
      <c r="K1225" s="261"/>
      <c r="L1225" s="265"/>
      <c r="M1225" s="266"/>
      <c r="N1225" s="267"/>
      <c r="O1225" s="267"/>
      <c r="P1225" s="267"/>
      <c r="Q1225" s="267"/>
      <c r="R1225" s="267"/>
      <c r="S1225" s="267"/>
      <c r="T1225" s="268"/>
      <c r="U1225" s="15"/>
      <c r="V1225" s="15"/>
      <c r="W1225" s="15"/>
      <c r="X1225" s="15"/>
      <c r="Y1225" s="15"/>
      <c r="Z1225" s="15"/>
      <c r="AA1225" s="15"/>
      <c r="AB1225" s="15"/>
      <c r="AC1225" s="15"/>
      <c r="AD1225" s="15"/>
      <c r="AE1225" s="15"/>
      <c r="AT1225" s="269" t="s">
        <v>170</v>
      </c>
      <c r="AU1225" s="269" t="s">
        <v>157</v>
      </c>
      <c r="AV1225" s="15" t="s">
        <v>85</v>
      </c>
      <c r="AW1225" s="15" t="s">
        <v>35</v>
      </c>
      <c r="AX1225" s="15" t="s">
        <v>77</v>
      </c>
      <c r="AY1225" s="269" t="s">
        <v>156</v>
      </c>
    </row>
    <row r="1226" s="15" customFormat="1">
      <c r="A1226" s="15"/>
      <c r="B1226" s="260"/>
      <c r="C1226" s="261"/>
      <c r="D1226" s="233" t="s">
        <v>170</v>
      </c>
      <c r="E1226" s="262" t="s">
        <v>1</v>
      </c>
      <c r="F1226" s="263" t="s">
        <v>1281</v>
      </c>
      <c r="G1226" s="261"/>
      <c r="H1226" s="262" t="s">
        <v>1</v>
      </c>
      <c r="I1226" s="264"/>
      <c r="J1226" s="261"/>
      <c r="K1226" s="261"/>
      <c r="L1226" s="265"/>
      <c r="M1226" s="266"/>
      <c r="N1226" s="267"/>
      <c r="O1226" s="267"/>
      <c r="P1226" s="267"/>
      <c r="Q1226" s="267"/>
      <c r="R1226" s="267"/>
      <c r="S1226" s="267"/>
      <c r="T1226" s="268"/>
      <c r="U1226" s="15"/>
      <c r="V1226" s="15"/>
      <c r="W1226" s="15"/>
      <c r="X1226" s="15"/>
      <c r="Y1226" s="15"/>
      <c r="Z1226" s="15"/>
      <c r="AA1226" s="15"/>
      <c r="AB1226" s="15"/>
      <c r="AC1226" s="15"/>
      <c r="AD1226" s="15"/>
      <c r="AE1226" s="15"/>
      <c r="AT1226" s="269" t="s">
        <v>170</v>
      </c>
      <c r="AU1226" s="269" t="s">
        <v>157</v>
      </c>
      <c r="AV1226" s="15" t="s">
        <v>85</v>
      </c>
      <c r="AW1226" s="15" t="s">
        <v>35</v>
      </c>
      <c r="AX1226" s="15" t="s">
        <v>77</v>
      </c>
      <c r="AY1226" s="269" t="s">
        <v>156</v>
      </c>
    </row>
    <row r="1227" s="15" customFormat="1">
      <c r="A1227" s="15"/>
      <c r="B1227" s="260"/>
      <c r="C1227" s="261"/>
      <c r="D1227" s="233" t="s">
        <v>170</v>
      </c>
      <c r="E1227" s="262" t="s">
        <v>1</v>
      </c>
      <c r="F1227" s="263" t="s">
        <v>313</v>
      </c>
      <c r="G1227" s="261"/>
      <c r="H1227" s="262" t="s">
        <v>1</v>
      </c>
      <c r="I1227" s="264"/>
      <c r="J1227" s="261"/>
      <c r="K1227" s="261"/>
      <c r="L1227" s="265"/>
      <c r="M1227" s="266"/>
      <c r="N1227" s="267"/>
      <c r="O1227" s="267"/>
      <c r="P1227" s="267"/>
      <c r="Q1227" s="267"/>
      <c r="R1227" s="267"/>
      <c r="S1227" s="267"/>
      <c r="T1227" s="268"/>
      <c r="U1227" s="15"/>
      <c r="V1227" s="15"/>
      <c r="W1227" s="15"/>
      <c r="X1227" s="15"/>
      <c r="Y1227" s="15"/>
      <c r="Z1227" s="15"/>
      <c r="AA1227" s="15"/>
      <c r="AB1227" s="15"/>
      <c r="AC1227" s="15"/>
      <c r="AD1227" s="15"/>
      <c r="AE1227" s="15"/>
      <c r="AT1227" s="269" t="s">
        <v>170</v>
      </c>
      <c r="AU1227" s="269" t="s">
        <v>157</v>
      </c>
      <c r="AV1227" s="15" t="s">
        <v>85</v>
      </c>
      <c r="AW1227" s="15" t="s">
        <v>35</v>
      </c>
      <c r="AX1227" s="15" t="s">
        <v>77</v>
      </c>
      <c r="AY1227" s="269" t="s">
        <v>156</v>
      </c>
    </row>
    <row r="1228" s="15" customFormat="1">
      <c r="A1228" s="15"/>
      <c r="B1228" s="260"/>
      <c r="C1228" s="261"/>
      <c r="D1228" s="233" t="s">
        <v>170</v>
      </c>
      <c r="E1228" s="262" t="s">
        <v>1</v>
      </c>
      <c r="F1228" s="263" t="s">
        <v>238</v>
      </c>
      <c r="G1228" s="261"/>
      <c r="H1228" s="262" t="s">
        <v>1</v>
      </c>
      <c r="I1228" s="264"/>
      <c r="J1228" s="261"/>
      <c r="K1228" s="261"/>
      <c r="L1228" s="265"/>
      <c r="M1228" s="266"/>
      <c r="N1228" s="267"/>
      <c r="O1228" s="267"/>
      <c r="P1228" s="267"/>
      <c r="Q1228" s="267"/>
      <c r="R1228" s="267"/>
      <c r="S1228" s="267"/>
      <c r="T1228" s="268"/>
      <c r="U1228" s="15"/>
      <c r="V1228" s="15"/>
      <c r="W1228" s="15"/>
      <c r="X1228" s="15"/>
      <c r="Y1228" s="15"/>
      <c r="Z1228" s="15"/>
      <c r="AA1228" s="15"/>
      <c r="AB1228" s="15"/>
      <c r="AC1228" s="15"/>
      <c r="AD1228" s="15"/>
      <c r="AE1228" s="15"/>
      <c r="AT1228" s="269" t="s">
        <v>170</v>
      </c>
      <c r="AU1228" s="269" t="s">
        <v>157</v>
      </c>
      <c r="AV1228" s="15" t="s">
        <v>85</v>
      </c>
      <c r="AW1228" s="15" t="s">
        <v>35</v>
      </c>
      <c r="AX1228" s="15" t="s">
        <v>77</v>
      </c>
      <c r="AY1228" s="269" t="s">
        <v>156</v>
      </c>
    </row>
    <row r="1229" s="13" customFormat="1">
      <c r="A1229" s="13"/>
      <c r="B1229" s="238"/>
      <c r="C1229" s="239"/>
      <c r="D1229" s="233" t="s">
        <v>170</v>
      </c>
      <c r="E1229" s="240" t="s">
        <v>1</v>
      </c>
      <c r="F1229" s="241" t="s">
        <v>1282</v>
      </c>
      <c r="G1229" s="239"/>
      <c r="H1229" s="242">
        <v>19.170000000000002</v>
      </c>
      <c r="I1229" s="243"/>
      <c r="J1229" s="239"/>
      <c r="K1229" s="239"/>
      <c r="L1229" s="244"/>
      <c r="M1229" s="245"/>
      <c r="N1229" s="246"/>
      <c r="O1229" s="246"/>
      <c r="P1229" s="246"/>
      <c r="Q1229" s="246"/>
      <c r="R1229" s="246"/>
      <c r="S1229" s="246"/>
      <c r="T1229" s="247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248" t="s">
        <v>170</v>
      </c>
      <c r="AU1229" s="248" t="s">
        <v>157</v>
      </c>
      <c r="AV1229" s="13" t="s">
        <v>87</v>
      </c>
      <c r="AW1229" s="13" t="s">
        <v>35</v>
      </c>
      <c r="AX1229" s="13" t="s">
        <v>77</v>
      </c>
      <c r="AY1229" s="248" t="s">
        <v>156</v>
      </c>
    </row>
    <row r="1230" s="13" customFormat="1">
      <c r="A1230" s="13"/>
      <c r="B1230" s="238"/>
      <c r="C1230" s="239"/>
      <c r="D1230" s="233" t="s">
        <v>170</v>
      </c>
      <c r="E1230" s="240" t="s">
        <v>1</v>
      </c>
      <c r="F1230" s="241" t="s">
        <v>1283</v>
      </c>
      <c r="G1230" s="239"/>
      <c r="H1230" s="242">
        <v>19.170000000000002</v>
      </c>
      <c r="I1230" s="243"/>
      <c r="J1230" s="239"/>
      <c r="K1230" s="239"/>
      <c r="L1230" s="244"/>
      <c r="M1230" s="245"/>
      <c r="N1230" s="246"/>
      <c r="O1230" s="246"/>
      <c r="P1230" s="246"/>
      <c r="Q1230" s="246"/>
      <c r="R1230" s="246"/>
      <c r="S1230" s="246"/>
      <c r="T1230" s="247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248" t="s">
        <v>170</v>
      </c>
      <c r="AU1230" s="248" t="s">
        <v>157</v>
      </c>
      <c r="AV1230" s="13" t="s">
        <v>87</v>
      </c>
      <c r="AW1230" s="13" t="s">
        <v>35</v>
      </c>
      <c r="AX1230" s="13" t="s">
        <v>77</v>
      </c>
      <c r="AY1230" s="248" t="s">
        <v>156</v>
      </c>
    </row>
    <row r="1231" s="13" customFormat="1">
      <c r="A1231" s="13"/>
      <c r="B1231" s="238"/>
      <c r="C1231" s="239"/>
      <c r="D1231" s="233" t="s">
        <v>170</v>
      </c>
      <c r="E1231" s="240" t="s">
        <v>1</v>
      </c>
      <c r="F1231" s="241" t="s">
        <v>1284</v>
      </c>
      <c r="G1231" s="239"/>
      <c r="H1231" s="242">
        <v>19.170000000000002</v>
      </c>
      <c r="I1231" s="243"/>
      <c r="J1231" s="239"/>
      <c r="K1231" s="239"/>
      <c r="L1231" s="244"/>
      <c r="M1231" s="245"/>
      <c r="N1231" s="246"/>
      <c r="O1231" s="246"/>
      <c r="P1231" s="246"/>
      <c r="Q1231" s="246"/>
      <c r="R1231" s="246"/>
      <c r="S1231" s="246"/>
      <c r="T1231" s="247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48" t="s">
        <v>170</v>
      </c>
      <c r="AU1231" s="248" t="s">
        <v>157</v>
      </c>
      <c r="AV1231" s="13" t="s">
        <v>87</v>
      </c>
      <c r="AW1231" s="13" t="s">
        <v>35</v>
      </c>
      <c r="AX1231" s="13" t="s">
        <v>77</v>
      </c>
      <c r="AY1231" s="248" t="s">
        <v>156</v>
      </c>
    </row>
    <row r="1232" s="16" customFormat="1">
      <c r="A1232" s="16"/>
      <c r="B1232" s="280"/>
      <c r="C1232" s="281"/>
      <c r="D1232" s="233" t="s">
        <v>170</v>
      </c>
      <c r="E1232" s="282" t="s">
        <v>1</v>
      </c>
      <c r="F1232" s="283" t="s">
        <v>522</v>
      </c>
      <c r="G1232" s="281"/>
      <c r="H1232" s="284">
        <v>57.509999999999998</v>
      </c>
      <c r="I1232" s="285"/>
      <c r="J1232" s="281"/>
      <c r="K1232" s="281"/>
      <c r="L1232" s="286"/>
      <c r="M1232" s="287"/>
      <c r="N1232" s="288"/>
      <c r="O1232" s="288"/>
      <c r="P1232" s="288"/>
      <c r="Q1232" s="288"/>
      <c r="R1232" s="288"/>
      <c r="S1232" s="288"/>
      <c r="T1232" s="289"/>
      <c r="U1232" s="16"/>
      <c r="V1232" s="16"/>
      <c r="W1232" s="16"/>
      <c r="X1232" s="16"/>
      <c r="Y1232" s="16"/>
      <c r="Z1232" s="16"/>
      <c r="AA1232" s="16"/>
      <c r="AB1232" s="16"/>
      <c r="AC1232" s="16"/>
      <c r="AD1232" s="16"/>
      <c r="AE1232" s="16"/>
      <c r="AT1232" s="290" t="s">
        <v>170</v>
      </c>
      <c r="AU1232" s="290" t="s">
        <v>157</v>
      </c>
      <c r="AV1232" s="16" t="s">
        <v>157</v>
      </c>
      <c r="AW1232" s="16" t="s">
        <v>35</v>
      </c>
      <c r="AX1232" s="16" t="s">
        <v>77</v>
      </c>
      <c r="AY1232" s="290" t="s">
        <v>156</v>
      </c>
    </row>
    <row r="1233" s="13" customFormat="1">
      <c r="A1233" s="13"/>
      <c r="B1233" s="238"/>
      <c r="C1233" s="239"/>
      <c r="D1233" s="233" t="s">
        <v>170</v>
      </c>
      <c r="E1233" s="240" t="s">
        <v>1</v>
      </c>
      <c r="F1233" s="241" t="s">
        <v>180</v>
      </c>
      <c r="G1233" s="239"/>
      <c r="H1233" s="242">
        <v>14.592000000000001</v>
      </c>
      <c r="I1233" s="243"/>
      <c r="J1233" s="239"/>
      <c r="K1233" s="239"/>
      <c r="L1233" s="244"/>
      <c r="M1233" s="245"/>
      <c r="N1233" s="246"/>
      <c r="O1233" s="246"/>
      <c r="P1233" s="246"/>
      <c r="Q1233" s="246"/>
      <c r="R1233" s="246"/>
      <c r="S1233" s="246"/>
      <c r="T1233" s="247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48" t="s">
        <v>170</v>
      </c>
      <c r="AU1233" s="248" t="s">
        <v>157</v>
      </c>
      <c r="AV1233" s="13" t="s">
        <v>87</v>
      </c>
      <c r="AW1233" s="13" t="s">
        <v>35</v>
      </c>
      <c r="AX1233" s="13" t="s">
        <v>77</v>
      </c>
      <c r="AY1233" s="248" t="s">
        <v>156</v>
      </c>
    </row>
    <row r="1234" s="13" customFormat="1">
      <c r="A1234" s="13"/>
      <c r="B1234" s="238"/>
      <c r="C1234" s="239"/>
      <c r="D1234" s="233" t="s">
        <v>170</v>
      </c>
      <c r="E1234" s="240" t="s">
        <v>1</v>
      </c>
      <c r="F1234" s="241" t="s">
        <v>181</v>
      </c>
      <c r="G1234" s="239"/>
      <c r="H1234" s="242">
        <v>14.592000000000001</v>
      </c>
      <c r="I1234" s="243"/>
      <c r="J1234" s="239"/>
      <c r="K1234" s="239"/>
      <c r="L1234" s="244"/>
      <c r="M1234" s="245"/>
      <c r="N1234" s="246"/>
      <c r="O1234" s="246"/>
      <c r="P1234" s="246"/>
      <c r="Q1234" s="246"/>
      <c r="R1234" s="246"/>
      <c r="S1234" s="246"/>
      <c r="T1234" s="247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48" t="s">
        <v>170</v>
      </c>
      <c r="AU1234" s="248" t="s">
        <v>157</v>
      </c>
      <c r="AV1234" s="13" t="s">
        <v>87</v>
      </c>
      <c r="AW1234" s="13" t="s">
        <v>35</v>
      </c>
      <c r="AX1234" s="13" t="s">
        <v>77</v>
      </c>
      <c r="AY1234" s="248" t="s">
        <v>156</v>
      </c>
    </row>
    <row r="1235" s="13" customFormat="1">
      <c r="A1235" s="13"/>
      <c r="B1235" s="238"/>
      <c r="C1235" s="239"/>
      <c r="D1235" s="233" t="s">
        <v>170</v>
      </c>
      <c r="E1235" s="240" t="s">
        <v>1</v>
      </c>
      <c r="F1235" s="241" t="s">
        <v>182</v>
      </c>
      <c r="G1235" s="239"/>
      <c r="H1235" s="242">
        <v>14.592000000000001</v>
      </c>
      <c r="I1235" s="243"/>
      <c r="J1235" s="239"/>
      <c r="K1235" s="239"/>
      <c r="L1235" s="244"/>
      <c r="M1235" s="245"/>
      <c r="N1235" s="246"/>
      <c r="O1235" s="246"/>
      <c r="P1235" s="246"/>
      <c r="Q1235" s="246"/>
      <c r="R1235" s="246"/>
      <c r="S1235" s="246"/>
      <c r="T1235" s="247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248" t="s">
        <v>170</v>
      </c>
      <c r="AU1235" s="248" t="s">
        <v>157</v>
      </c>
      <c r="AV1235" s="13" t="s">
        <v>87</v>
      </c>
      <c r="AW1235" s="13" t="s">
        <v>35</v>
      </c>
      <c r="AX1235" s="13" t="s">
        <v>77</v>
      </c>
      <c r="AY1235" s="248" t="s">
        <v>156</v>
      </c>
    </row>
    <row r="1236" s="16" customFormat="1">
      <c r="A1236" s="16"/>
      <c r="B1236" s="280"/>
      <c r="C1236" s="281"/>
      <c r="D1236" s="233" t="s">
        <v>170</v>
      </c>
      <c r="E1236" s="282" t="s">
        <v>1</v>
      </c>
      <c r="F1236" s="283" t="s">
        <v>522</v>
      </c>
      <c r="G1236" s="281"/>
      <c r="H1236" s="284">
        <v>43.776000000000003</v>
      </c>
      <c r="I1236" s="285"/>
      <c r="J1236" s="281"/>
      <c r="K1236" s="281"/>
      <c r="L1236" s="286"/>
      <c r="M1236" s="287"/>
      <c r="N1236" s="288"/>
      <c r="O1236" s="288"/>
      <c r="P1236" s="288"/>
      <c r="Q1236" s="288"/>
      <c r="R1236" s="288"/>
      <c r="S1236" s="288"/>
      <c r="T1236" s="289"/>
      <c r="U1236" s="16"/>
      <c r="V1236" s="16"/>
      <c r="W1236" s="16"/>
      <c r="X1236" s="16"/>
      <c r="Y1236" s="16"/>
      <c r="Z1236" s="16"/>
      <c r="AA1236" s="16"/>
      <c r="AB1236" s="16"/>
      <c r="AC1236" s="16"/>
      <c r="AD1236" s="16"/>
      <c r="AE1236" s="16"/>
      <c r="AT1236" s="290" t="s">
        <v>170</v>
      </c>
      <c r="AU1236" s="290" t="s">
        <v>157</v>
      </c>
      <c r="AV1236" s="16" t="s">
        <v>157</v>
      </c>
      <c r="AW1236" s="16" t="s">
        <v>35</v>
      </c>
      <c r="AX1236" s="16" t="s">
        <v>77</v>
      </c>
      <c r="AY1236" s="290" t="s">
        <v>156</v>
      </c>
    </row>
    <row r="1237" s="15" customFormat="1">
      <c r="A1237" s="15"/>
      <c r="B1237" s="260"/>
      <c r="C1237" s="261"/>
      <c r="D1237" s="233" t="s">
        <v>170</v>
      </c>
      <c r="E1237" s="262" t="s">
        <v>1</v>
      </c>
      <c r="F1237" s="263" t="s">
        <v>1285</v>
      </c>
      <c r="G1237" s="261"/>
      <c r="H1237" s="262" t="s">
        <v>1</v>
      </c>
      <c r="I1237" s="264"/>
      <c r="J1237" s="261"/>
      <c r="K1237" s="261"/>
      <c r="L1237" s="265"/>
      <c r="M1237" s="266"/>
      <c r="N1237" s="267"/>
      <c r="O1237" s="267"/>
      <c r="P1237" s="267"/>
      <c r="Q1237" s="267"/>
      <c r="R1237" s="267"/>
      <c r="S1237" s="267"/>
      <c r="T1237" s="268"/>
      <c r="U1237" s="15"/>
      <c r="V1237" s="15"/>
      <c r="W1237" s="15"/>
      <c r="X1237" s="15"/>
      <c r="Y1237" s="15"/>
      <c r="Z1237" s="15"/>
      <c r="AA1237" s="15"/>
      <c r="AB1237" s="15"/>
      <c r="AC1237" s="15"/>
      <c r="AD1237" s="15"/>
      <c r="AE1237" s="15"/>
      <c r="AT1237" s="269" t="s">
        <v>170</v>
      </c>
      <c r="AU1237" s="269" t="s">
        <v>157</v>
      </c>
      <c r="AV1237" s="15" t="s">
        <v>85</v>
      </c>
      <c r="AW1237" s="15" t="s">
        <v>35</v>
      </c>
      <c r="AX1237" s="15" t="s">
        <v>77</v>
      </c>
      <c r="AY1237" s="269" t="s">
        <v>156</v>
      </c>
    </row>
    <row r="1238" s="13" customFormat="1">
      <c r="A1238" s="13"/>
      <c r="B1238" s="238"/>
      <c r="C1238" s="239"/>
      <c r="D1238" s="233" t="s">
        <v>170</v>
      </c>
      <c r="E1238" s="240" t="s">
        <v>1</v>
      </c>
      <c r="F1238" s="241" t="s">
        <v>1286</v>
      </c>
      <c r="G1238" s="239"/>
      <c r="H1238" s="242">
        <v>54.756</v>
      </c>
      <c r="I1238" s="243"/>
      <c r="J1238" s="239"/>
      <c r="K1238" s="239"/>
      <c r="L1238" s="244"/>
      <c r="M1238" s="245"/>
      <c r="N1238" s="246"/>
      <c r="O1238" s="246"/>
      <c r="P1238" s="246"/>
      <c r="Q1238" s="246"/>
      <c r="R1238" s="246"/>
      <c r="S1238" s="246"/>
      <c r="T1238" s="247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48" t="s">
        <v>170</v>
      </c>
      <c r="AU1238" s="248" t="s">
        <v>157</v>
      </c>
      <c r="AV1238" s="13" t="s">
        <v>87</v>
      </c>
      <c r="AW1238" s="13" t="s">
        <v>35</v>
      </c>
      <c r="AX1238" s="13" t="s">
        <v>77</v>
      </c>
      <c r="AY1238" s="248" t="s">
        <v>156</v>
      </c>
    </row>
    <row r="1239" s="16" customFormat="1">
      <c r="A1239" s="16"/>
      <c r="B1239" s="280"/>
      <c r="C1239" s="281"/>
      <c r="D1239" s="233" t="s">
        <v>170</v>
      </c>
      <c r="E1239" s="282" t="s">
        <v>1</v>
      </c>
      <c r="F1239" s="283" t="s">
        <v>522</v>
      </c>
      <c r="G1239" s="281"/>
      <c r="H1239" s="284">
        <v>54.756</v>
      </c>
      <c r="I1239" s="285"/>
      <c r="J1239" s="281"/>
      <c r="K1239" s="281"/>
      <c r="L1239" s="286"/>
      <c r="M1239" s="287"/>
      <c r="N1239" s="288"/>
      <c r="O1239" s="288"/>
      <c r="P1239" s="288"/>
      <c r="Q1239" s="288"/>
      <c r="R1239" s="288"/>
      <c r="S1239" s="288"/>
      <c r="T1239" s="289"/>
      <c r="U1239" s="16"/>
      <c r="V1239" s="16"/>
      <c r="W1239" s="16"/>
      <c r="X1239" s="16"/>
      <c r="Y1239" s="16"/>
      <c r="Z1239" s="16"/>
      <c r="AA1239" s="16"/>
      <c r="AB1239" s="16"/>
      <c r="AC1239" s="16"/>
      <c r="AD1239" s="16"/>
      <c r="AE1239" s="16"/>
      <c r="AT1239" s="290" t="s">
        <v>170</v>
      </c>
      <c r="AU1239" s="290" t="s">
        <v>157</v>
      </c>
      <c r="AV1239" s="16" t="s">
        <v>157</v>
      </c>
      <c r="AW1239" s="16" t="s">
        <v>35</v>
      </c>
      <c r="AX1239" s="16" t="s">
        <v>77</v>
      </c>
      <c r="AY1239" s="290" t="s">
        <v>156</v>
      </c>
    </row>
    <row r="1240" s="15" customFormat="1">
      <c r="A1240" s="15"/>
      <c r="B1240" s="260"/>
      <c r="C1240" s="261"/>
      <c r="D1240" s="233" t="s">
        <v>170</v>
      </c>
      <c r="E1240" s="262" t="s">
        <v>1</v>
      </c>
      <c r="F1240" s="263" t="s">
        <v>1287</v>
      </c>
      <c r="G1240" s="261"/>
      <c r="H1240" s="262" t="s">
        <v>1</v>
      </c>
      <c r="I1240" s="264"/>
      <c r="J1240" s="261"/>
      <c r="K1240" s="261"/>
      <c r="L1240" s="265"/>
      <c r="M1240" s="266"/>
      <c r="N1240" s="267"/>
      <c r="O1240" s="267"/>
      <c r="P1240" s="267"/>
      <c r="Q1240" s="267"/>
      <c r="R1240" s="267"/>
      <c r="S1240" s="267"/>
      <c r="T1240" s="268"/>
      <c r="U1240" s="15"/>
      <c r="V1240" s="15"/>
      <c r="W1240" s="15"/>
      <c r="X1240" s="15"/>
      <c r="Y1240" s="15"/>
      <c r="Z1240" s="15"/>
      <c r="AA1240" s="15"/>
      <c r="AB1240" s="15"/>
      <c r="AC1240" s="15"/>
      <c r="AD1240" s="15"/>
      <c r="AE1240" s="15"/>
      <c r="AT1240" s="269" t="s">
        <v>170</v>
      </c>
      <c r="AU1240" s="269" t="s">
        <v>157</v>
      </c>
      <c r="AV1240" s="15" t="s">
        <v>85</v>
      </c>
      <c r="AW1240" s="15" t="s">
        <v>35</v>
      </c>
      <c r="AX1240" s="15" t="s">
        <v>77</v>
      </c>
      <c r="AY1240" s="269" t="s">
        <v>156</v>
      </c>
    </row>
    <row r="1241" s="15" customFormat="1">
      <c r="A1241" s="15"/>
      <c r="B1241" s="260"/>
      <c r="C1241" s="261"/>
      <c r="D1241" s="233" t="s">
        <v>170</v>
      </c>
      <c r="E1241" s="262" t="s">
        <v>1</v>
      </c>
      <c r="F1241" s="263" t="s">
        <v>343</v>
      </c>
      <c r="G1241" s="261"/>
      <c r="H1241" s="262" t="s">
        <v>1</v>
      </c>
      <c r="I1241" s="264"/>
      <c r="J1241" s="261"/>
      <c r="K1241" s="261"/>
      <c r="L1241" s="265"/>
      <c r="M1241" s="266"/>
      <c r="N1241" s="267"/>
      <c r="O1241" s="267"/>
      <c r="P1241" s="267"/>
      <c r="Q1241" s="267"/>
      <c r="R1241" s="267"/>
      <c r="S1241" s="267"/>
      <c r="T1241" s="268"/>
      <c r="U1241" s="15"/>
      <c r="V1241" s="15"/>
      <c r="W1241" s="15"/>
      <c r="X1241" s="15"/>
      <c r="Y1241" s="15"/>
      <c r="Z1241" s="15"/>
      <c r="AA1241" s="15"/>
      <c r="AB1241" s="15"/>
      <c r="AC1241" s="15"/>
      <c r="AD1241" s="15"/>
      <c r="AE1241" s="15"/>
      <c r="AT1241" s="269" t="s">
        <v>170</v>
      </c>
      <c r="AU1241" s="269" t="s">
        <v>157</v>
      </c>
      <c r="AV1241" s="15" t="s">
        <v>85</v>
      </c>
      <c r="AW1241" s="15" t="s">
        <v>35</v>
      </c>
      <c r="AX1241" s="15" t="s">
        <v>77</v>
      </c>
      <c r="AY1241" s="269" t="s">
        <v>156</v>
      </c>
    </row>
    <row r="1242" s="13" customFormat="1">
      <c r="A1242" s="13"/>
      <c r="B1242" s="238"/>
      <c r="C1242" s="239"/>
      <c r="D1242" s="233" t="s">
        <v>170</v>
      </c>
      <c r="E1242" s="240" t="s">
        <v>1</v>
      </c>
      <c r="F1242" s="241" t="s">
        <v>1288</v>
      </c>
      <c r="G1242" s="239"/>
      <c r="H1242" s="242">
        <v>16.890000000000001</v>
      </c>
      <c r="I1242" s="243"/>
      <c r="J1242" s="239"/>
      <c r="K1242" s="239"/>
      <c r="L1242" s="244"/>
      <c r="M1242" s="245"/>
      <c r="N1242" s="246"/>
      <c r="O1242" s="246"/>
      <c r="P1242" s="246"/>
      <c r="Q1242" s="246"/>
      <c r="R1242" s="246"/>
      <c r="S1242" s="246"/>
      <c r="T1242" s="247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T1242" s="248" t="s">
        <v>170</v>
      </c>
      <c r="AU1242" s="248" t="s">
        <v>157</v>
      </c>
      <c r="AV1242" s="13" t="s">
        <v>87</v>
      </c>
      <c r="AW1242" s="13" t="s">
        <v>35</v>
      </c>
      <c r="AX1242" s="13" t="s">
        <v>77</v>
      </c>
      <c r="AY1242" s="248" t="s">
        <v>156</v>
      </c>
    </row>
    <row r="1243" s="13" customFormat="1">
      <c r="A1243" s="13"/>
      <c r="B1243" s="238"/>
      <c r="C1243" s="239"/>
      <c r="D1243" s="233" t="s">
        <v>170</v>
      </c>
      <c r="E1243" s="240" t="s">
        <v>1</v>
      </c>
      <c r="F1243" s="241" t="s">
        <v>1289</v>
      </c>
      <c r="G1243" s="239"/>
      <c r="H1243" s="242">
        <v>37.5</v>
      </c>
      <c r="I1243" s="243"/>
      <c r="J1243" s="239"/>
      <c r="K1243" s="239"/>
      <c r="L1243" s="244"/>
      <c r="M1243" s="245"/>
      <c r="N1243" s="246"/>
      <c r="O1243" s="246"/>
      <c r="P1243" s="246"/>
      <c r="Q1243" s="246"/>
      <c r="R1243" s="246"/>
      <c r="S1243" s="246"/>
      <c r="T1243" s="247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48" t="s">
        <v>170</v>
      </c>
      <c r="AU1243" s="248" t="s">
        <v>157</v>
      </c>
      <c r="AV1243" s="13" t="s">
        <v>87</v>
      </c>
      <c r="AW1243" s="13" t="s">
        <v>35</v>
      </c>
      <c r="AX1243" s="13" t="s">
        <v>77</v>
      </c>
      <c r="AY1243" s="248" t="s">
        <v>156</v>
      </c>
    </row>
    <row r="1244" s="13" customFormat="1">
      <c r="A1244" s="13"/>
      <c r="B1244" s="238"/>
      <c r="C1244" s="239"/>
      <c r="D1244" s="233" t="s">
        <v>170</v>
      </c>
      <c r="E1244" s="240" t="s">
        <v>1</v>
      </c>
      <c r="F1244" s="241" t="s">
        <v>1290</v>
      </c>
      <c r="G1244" s="239"/>
      <c r="H1244" s="242">
        <v>14.279999999999999</v>
      </c>
      <c r="I1244" s="243"/>
      <c r="J1244" s="239"/>
      <c r="K1244" s="239"/>
      <c r="L1244" s="244"/>
      <c r="M1244" s="245"/>
      <c r="N1244" s="246"/>
      <c r="O1244" s="246"/>
      <c r="P1244" s="246"/>
      <c r="Q1244" s="246"/>
      <c r="R1244" s="246"/>
      <c r="S1244" s="246"/>
      <c r="T1244" s="247"/>
      <c r="U1244" s="13"/>
      <c r="V1244" s="13"/>
      <c r="W1244" s="13"/>
      <c r="X1244" s="13"/>
      <c r="Y1244" s="13"/>
      <c r="Z1244" s="13"/>
      <c r="AA1244" s="13"/>
      <c r="AB1244" s="13"/>
      <c r="AC1244" s="13"/>
      <c r="AD1244" s="13"/>
      <c r="AE1244" s="13"/>
      <c r="AT1244" s="248" t="s">
        <v>170</v>
      </c>
      <c r="AU1244" s="248" t="s">
        <v>157</v>
      </c>
      <c r="AV1244" s="13" t="s">
        <v>87</v>
      </c>
      <c r="AW1244" s="13" t="s">
        <v>35</v>
      </c>
      <c r="AX1244" s="13" t="s">
        <v>77</v>
      </c>
      <c r="AY1244" s="248" t="s">
        <v>156</v>
      </c>
    </row>
    <row r="1245" s="13" customFormat="1">
      <c r="A1245" s="13"/>
      <c r="B1245" s="238"/>
      <c r="C1245" s="239"/>
      <c r="D1245" s="233" t="s">
        <v>170</v>
      </c>
      <c r="E1245" s="240" t="s">
        <v>1</v>
      </c>
      <c r="F1245" s="241" t="s">
        <v>1291</v>
      </c>
      <c r="G1245" s="239"/>
      <c r="H1245" s="242">
        <v>13.92</v>
      </c>
      <c r="I1245" s="243"/>
      <c r="J1245" s="239"/>
      <c r="K1245" s="239"/>
      <c r="L1245" s="244"/>
      <c r="M1245" s="245"/>
      <c r="N1245" s="246"/>
      <c r="O1245" s="246"/>
      <c r="P1245" s="246"/>
      <c r="Q1245" s="246"/>
      <c r="R1245" s="246"/>
      <c r="S1245" s="246"/>
      <c r="T1245" s="247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48" t="s">
        <v>170</v>
      </c>
      <c r="AU1245" s="248" t="s">
        <v>157</v>
      </c>
      <c r="AV1245" s="13" t="s">
        <v>87</v>
      </c>
      <c r="AW1245" s="13" t="s">
        <v>35</v>
      </c>
      <c r="AX1245" s="13" t="s">
        <v>77</v>
      </c>
      <c r="AY1245" s="248" t="s">
        <v>156</v>
      </c>
    </row>
    <row r="1246" s="13" customFormat="1">
      <c r="A1246" s="13"/>
      <c r="B1246" s="238"/>
      <c r="C1246" s="239"/>
      <c r="D1246" s="233" t="s">
        <v>170</v>
      </c>
      <c r="E1246" s="240" t="s">
        <v>1</v>
      </c>
      <c r="F1246" s="241" t="s">
        <v>1292</v>
      </c>
      <c r="G1246" s="239"/>
      <c r="H1246" s="242">
        <v>31.170000000000002</v>
      </c>
      <c r="I1246" s="243"/>
      <c r="J1246" s="239"/>
      <c r="K1246" s="239"/>
      <c r="L1246" s="244"/>
      <c r="M1246" s="245"/>
      <c r="N1246" s="246"/>
      <c r="O1246" s="246"/>
      <c r="P1246" s="246"/>
      <c r="Q1246" s="246"/>
      <c r="R1246" s="246"/>
      <c r="S1246" s="246"/>
      <c r="T1246" s="247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48" t="s">
        <v>170</v>
      </c>
      <c r="AU1246" s="248" t="s">
        <v>157</v>
      </c>
      <c r="AV1246" s="13" t="s">
        <v>87</v>
      </c>
      <c r="AW1246" s="13" t="s">
        <v>35</v>
      </c>
      <c r="AX1246" s="13" t="s">
        <v>77</v>
      </c>
      <c r="AY1246" s="248" t="s">
        <v>156</v>
      </c>
    </row>
    <row r="1247" s="16" customFormat="1">
      <c r="A1247" s="16"/>
      <c r="B1247" s="280"/>
      <c r="C1247" s="281"/>
      <c r="D1247" s="233" t="s">
        <v>170</v>
      </c>
      <c r="E1247" s="282" t="s">
        <v>1</v>
      </c>
      <c r="F1247" s="283" t="s">
        <v>522</v>
      </c>
      <c r="G1247" s="281"/>
      <c r="H1247" s="284">
        <v>113.76000000000001</v>
      </c>
      <c r="I1247" s="285"/>
      <c r="J1247" s="281"/>
      <c r="K1247" s="281"/>
      <c r="L1247" s="286"/>
      <c r="M1247" s="287"/>
      <c r="N1247" s="288"/>
      <c r="O1247" s="288"/>
      <c r="P1247" s="288"/>
      <c r="Q1247" s="288"/>
      <c r="R1247" s="288"/>
      <c r="S1247" s="288"/>
      <c r="T1247" s="289"/>
      <c r="U1247" s="16"/>
      <c r="V1247" s="16"/>
      <c r="W1247" s="16"/>
      <c r="X1247" s="16"/>
      <c r="Y1247" s="16"/>
      <c r="Z1247" s="16"/>
      <c r="AA1247" s="16"/>
      <c r="AB1247" s="16"/>
      <c r="AC1247" s="16"/>
      <c r="AD1247" s="16"/>
      <c r="AE1247" s="16"/>
      <c r="AT1247" s="290" t="s">
        <v>170</v>
      </c>
      <c r="AU1247" s="290" t="s">
        <v>157</v>
      </c>
      <c r="AV1247" s="16" t="s">
        <v>157</v>
      </c>
      <c r="AW1247" s="16" t="s">
        <v>35</v>
      </c>
      <c r="AX1247" s="16" t="s">
        <v>77</v>
      </c>
      <c r="AY1247" s="290" t="s">
        <v>156</v>
      </c>
    </row>
    <row r="1248" s="14" customFormat="1">
      <c r="A1248" s="14"/>
      <c r="B1248" s="249"/>
      <c r="C1248" s="250"/>
      <c r="D1248" s="233" t="s">
        <v>170</v>
      </c>
      <c r="E1248" s="251" t="s">
        <v>1</v>
      </c>
      <c r="F1248" s="252" t="s">
        <v>174</v>
      </c>
      <c r="G1248" s="250"/>
      <c r="H1248" s="253">
        <v>269.80200000000002</v>
      </c>
      <c r="I1248" s="254"/>
      <c r="J1248" s="250"/>
      <c r="K1248" s="250"/>
      <c r="L1248" s="255"/>
      <c r="M1248" s="256"/>
      <c r="N1248" s="257"/>
      <c r="O1248" s="257"/>
      <c r="P1248" s="257"/>
      <c r="Q1248" s="257"/>
      <c r="R1248" s="257"/>
      <c r="S1248" s="257"/>
      <c r="T1248" s="258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59" t="s">
        <v>170</v>
      </c>
      <c r="AU1248" s="259" t="s">
        <v>157</v>
      </c>
      <c r="AV1248" s="14" t="s">
        <v>166</v>
      </c>
      <c r="AW1248" s="14" t="s">
        <v>35</v>
      </c>
      <c r="AX1248" s="14" t="s">
        <v>85</v>
      </c>
      <c r="AY1248" s="259" t="s">
        <v>156</v>
      </c>
    </row>
    <row r="1249" s="2" customFormat="1" ht="24.15" customHeight="1">
      <c r="A1249" s="40"/>
      <c r="B1249" s="41"/>
      <c r="C1249" s="220" t="s">
        <v>1293</v>
      </c>
      <c r="D1249" s="220" t="s">
        <v>161</v>
      </c>
      <c r="E1249" s="221" t="s">
        <v>1294</v>
      </c>
      <c r="F1249" s="222" t="s">
        <v>1295</v>
      </c>
      <c r="G1249" s="223" t="s">
        <v>177</v>
      </c>
      <c r="H1249" s="224">
        <v>34.200000000000003</v>
      </c>
      <c r="I1249" s="225"/>
      <c r="J1249" s="226">
        <f>ROUND(I1249*H1249,2)</f>
        <v>0</v>
      </c>
      <c r="K1249" s="222" t="s">
        <v>165</v>
      </c>
      <c r="L1249" s="46"/>
      <c r="M1249" s="227" t="s">
        <v>1</v>
      </c>
      <c r="N1249" s="228" t="s">
        <v>42</v>
      </c>
      <c r="O1249" s="93"/>
      <c r="P1249" s="229">
        <f>O1249*H1249</f>
        <v>0</v>
      </c>
      <c r="Q1249" s="229">
        <v>2.0000000000000002E-05</v>
      </c>
      <c r="R1249" s="229">
        <f>Q1249*H1249</f>
        <v>0.00068400000000000015</v>
      </c>
      <c r="S1249" s="229">
        <v>0</v>
      </c>
      <c r="T1249" s="230">
        <f>S1249*H1249</f>
        <v>0</v>
      </c>
      <c r="U1249" s="40"/>
      <c r="V1249" s="40"/>
      <c r="W1249" s="40"/>
      <c r="X1249" s="40"/>
      <c r="Y1249" s="40"/>
      <c r="Z1249" s="40"/>
      <c r="AA1249" s="40"/>
      <c r="AB1249" s="40"/>
      <c r="AC1249" s="40"/>
      <c r="AD1249" s="40"/>
      <c r="AE1249" s="40"/>
      <c r="AR1249" s="231" t="s">
        <v>273</v>
      </c>
      <c r="AT1249" s="231" t="s">
        <v>161</v>
      </c>
      <c r="AU1249" s="231" t="s">
        <v>157</v>
      </c>
      <c r="AY1249" s="19" t="s">
        <v>156</v>
      </c>
      <c r="BE1249" s="232">
        <f>IF(N1249="základní",J1249,0)</f>
        <v>0</v>
      </c>
      <c r="BF1249" s="232">
        <f>IF(N1249="snížená",J1249,0)</f>
        <v>0</v>
      </c>
      <c r="BG1249" s="232">
        <f>IF(N1249="zákl. přenesená",J1249,0)</f>
        <v>0</v>
      </c>
      <c r="BH1249" s="232">
        <f>IF(N1249="sníž. přenesená",J1249,0)</f>
        <v>0</v>
      </c>
      <c r="BI1249" s="232">
        <f>IF(N1249="nulová",J1249,0)</f>
        <v>0</v>
      </c>
      <c r="BJ1249" s="19" t="s">
        <v>85</v>
      </c>
      <c r="BK1249" s="232">
        <f>ROUND(I1249*H1249,2)</f>
        <v>0</v>
      </c>
      <c r="BL1249" s="19" t="s">
        <v>273</v>
      </c>
      <c r="BM1249" s="231" t="s">
        <v>1296</v>
      </c>
    </row>
    <row r="1250" s="2" customFormat="1">
      <c r="A1250" s="40"/>
      <c r="B1250" s="41"/>
      <c r="C1250" s="42"/>
      <c r="D1250" s="233" t="s">
        <v>168</v>
      </c>
      <c r="E1250" s="42"/>
      <c r="F1250" s="234" t="s">
        <v>1297</v>
      </c>
      <c r="G1250" s="42"/>
      <c r="H1250" s="42"/>
      <c r="I1250" s="235"/>
      <c r="J1250" s="42"/>
      <c r="K1250" s="42"/>
      <c r="L1250" s="46"/>
      <c r="M1250" s="236"/>
      <c r="N1250" s="237"/>
      <c r="O1250" s="93"/>
      <c r="P1250" s="93"/>
      <c r="Q1250" s="93"/>
      <c r="R1250" s="93"/>
      <c r="S1250" s="93"/>
      <c r="T1250" s="94"/>
      <c r="U1250" s="40"/>
      <c r="V1250" s="40"/>
      <c r="W1250" s="40"/>
      <c r="X1250" s="40"/>
      <c r="Y1250" s="40"/>
      <c r="Z1250" s="40"/>
      <c r="AA1250" s="40"/>
      <c r="AB1250" s="40"/>
      <c r="AC1250" s="40"/>
      <c r="AD1250" s="40"/>
      <c r="AE1250" s="40"/>
      <c r="AT1250" s="19" t="s">
        <v>168</v>
      </c>
      <c r="AU1250" s="19" t="s">
        <v>157</v>
      </c>
    </row>
    <row r="1251" s="15" customFormat="1">
      <c r="A1251" s="15"/>
      <c r="B1251" s="260"/>
      <c r="C1251" s="261"/>
      <c r="D1251" s="233" t="s">
        <v>170</v>
      </c>
      <c r="E1251" s="262" t="s">
        <v>1</v>
      </c>
      <c r="F1251" s="263" t="s">
        <v>343</v>
      </c>
      <c r="G1251" s="261"/>
      <c r="H1251" s="262" t="s">
        <v>1</v>
      </c>
      <c r="I1251" s="264"/>
      <c r="J1251" s="261"/>
      <c r="K1251" s="261"/>
      <c r="L1251" s="265"/>
      <c r="M1251" s="266"/>
      <c r="N1251" s="267"/>
      <c r="O1251" s="267"/>
      <c r="P1251" s="267"/>
      <c r="Q1251" s="267"/>
      <c r="R1251" s="267"/>
      <c r="S1251" s="267"/>
      <c r="T1251" s="268"/>
      <c r="U1251" s="15"/>
      <c r="V1251" s="15"/>
      <c r="W1251" s="15"/>
      <c r="X1251" s="15"/>
      <c r="Y1251" s="15"/>
      <c r="Z1251" s="15"/>
      <c r="AA1251" s="15"/>
      <c r="AB1251" s="15"/>
      <c r="AC1251" s="15"/>
      <c r="AD1251" s="15"/>
      <c r="AE1251" s="15"/>
      <c r="AT1251" s="269" t="s">
        <v>170</v>
      </c>
      <c r="AU1251" s="269" t="s">
        <v>157</v>
      </c>
      <c r="AV1251" s="15" t="s">
        <v>85</v>
      </c>
      <c r="AW1251" s="15" t="s">
        <v>35</v>
      </c>
      <c r="AX1251" s="15" t="s">
        <v>77</v>
      </c>
      <c r="AY1251" s="269" t="s">
        <v>156</v>
      </c>
    </row>
    <row r="1252" s="13" customFormat="1">
      <c r="A1252" s="13"/>
      <c r="B1252" s="238"/>
      <c r="C1252" s="239"/>
      <c r="D1252" s="233" t="s">
        <v>170</v>
      </c>
      <c r="E1252" s="240" t="s">
        <v>1</v>
      </c>
      <c r="F1252" s="241" t="s">
        <v>1298</v>
      </c>
      <c r="G1252" s="239"/>
      <c r="H1252" s="242">
        <v>34.200000000000003</v>
      </c>
      <c r="I1252" s="243"/>
      <c r="J1252" s="239"/>
      <c r="K1252" s="239"/>
      <c r="L1252" s="244"/>
      <c r="M1252" s="245"/>
      <c r="N1252" s="246"/>
      <c r="O1252" s="246"/>
      <c r="P1252" s="246"/>
      <c r="Q1252" s="246"/>
      <c r="R1252" s="246"/>
      <c r="S1252" s="246"/>
      <c r="T1252" s="247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48" t="s">
        <v>170</v>
      </c>
      <c r="AU1252" s="248" t="s">
        <v>157</v>
      </c>
      <c r="AV1252" s="13" t="s">
        <v>87</v>
      </c>
      <c r="AW1252" s="13" t="s">
        <v>35</v>
      </c>
      <c r="AX1252" s="13" t="s">
        <v>77</v>
      </c>
      <c r="AY1252" s="248" t="s">
        <v>156</v>
      </c>
    </row>
    <row r="1253" s="14" customFormat="1">
      <c r="A1253" s="14"/>
      <c r="B1253" s="249"/>
      <c r="C1253" s="250"/>
      <c r="D1253" s="233" t="s">
        <v>170</v>
      </c>
      <c r="E1253" s="251" t="s">
        <v>1</v>
      </c>
      <c r="F1253" s="252" t="s">
        <v>174</v>
      </c>
      <c r="G1253" s="250"/>
      <c r="H1253" s="253">
        <v>34.200000000000003</v>
      </c>
      <c r="I1253" s="254"/>
      <c r="J1253" s="250"/>
      <c r="K1253" s="250"/>
      <c r="L1253" s="255"/>
      <c r="M1253" s="256"/>
      <c r="N1253" s="257"/>
      <c r="O1253" s="257"/>
      <c r="P1253" s="257"/>
      <c r="Q1253" s="257"/>
      <c r="R1253" s="257"/>
      <c r="S1253" s="257"/>
      <c r="T1253" s="258"/>
      <c r="U1253" s="14"/>
      <c r="V1253" s="14"/>
      <c r="W1253" s="14"/>
      <c r="X1253" s="14"/>
      <c r="Y1253" s="14"/>
      <c r="Z1253" s="14"/>
      <c r="AA1253" s="14"/>
      <c r="AB1253" s="14"/>
      <c r="AC1253" s="14"/>
      <c r="AD1253" s="14"/>
      <c r="AE1253" s="14"/>
      <c r="AT1253" s="259" t="s">
        <v>170</v>
      </c>
      <c r="AU1253" s="259" t="s">
        <v>157</v>
      </c>
      <c r="AV1253" s="14" t="s">
        <v>166</v>
      </c>
      <c r="AW1253" s="14" t="s">
        <v>35</v>
      </c>
      <c r="AX1253" s="14" t="s">
        <v>85</v>
      </c>
      <c r="AY1253" s="259" t="s">
        <v>156</v>
      </c>
    </row>
    <row r="1254" s="2" customFormat="1" ht="24.15" customHeight="1">
      <c r="A1254" s="40"/>
      <c r="B1254" s="41"/>
      <c r="C1254" s="220" t="s">
        <v>1299</v>
      </c>
      <c r="D1254" s="220" t="s">
        <v>161</v>
      </c>
      <c r="E1254" s="221" t="s">
        <v>1300</v>
      </c>
      <c r="F1254" s="222" t="s">
        <v>1301</v>
      </c>
      <c r="G1254" s="223" t="s">
        <v>177</v>
      </c>
      <c r="H1254" s="224">
        <v>119.58</v>
      </c>
      <c r="I1254" s="225"/>
      <c r="J1254" s="226">
        <f>ROUND(I1254*H1254,2)</f>
        <v>0</v>
      </c>
      <c r="K1254" s="222" t="s">
        <v>165</v>
      </c>
      <c r="L1254" s="46"/>
      <c r="M1254" s="227" t="s">
        <v>1</v>
      </c>
      <c r="N1254" s="228" t="s">
        <v>42</v>
      </c>
      <c r="O1254" s="93"/>
      <c r="P1254" s="229">
        <f>O1254*H1254</f>
        <v>0</v>
      </c>
      <c r="Q1254" s="229">
        <v>1.0000000000000001E-05</v>
      </c>
      <c r="R1254" s="229">
        <f>Q1254*H1254</f>
        <v>0.0011958000000000001</v>
      </c>
      <c r="S1254" s="229">
        <v>0</v>
      </c>
      <c r="T1254" s="230">
        <f>S1254*H1254</f>
        <v>0</v>
      </c>
      <c r="U1254" s="40"/>
      <c r="V1254" s="40"/>
      <c r="W1254" s="40"/>
      <c r="X1254" s="40"/>
      <c r="Y1254" s="40"/>
      <c r="Z1254" s="40"/>
      <c r="AA1254" s="40"/>
      <c r="AB1254" s="40"/>
      <c r="AC1254" s="40"/>
      <c r="AD1254" s="40"/>
      <c r="AE1254" s="40"/>
      <c r="AR1254" s="231" t="s">
        <v>273</v>
      </c>
      <c r="AT1254" s="231" t="s">
        <v>161</v>
      </c>
      <c r="AU1254" s="231" t="s">
        <v>157</v>
      </c>
      <c r="AY1254" s="19" t="s">
        <v>156</v>
      </c>
      <c r="BE1254" s="232">
        <f>IF(N1254="základní",J1254,0)</f>
        <v>0</v>
      </c>
      <c r="BF1254" s="232">
        <f>IF(N1254="snížená",J1254,0)</f>
        <v>0</v>
      </c>
      <c r="BG1254" s="232">
        <f>IF(N1254="zákl. přenesená",J1254,0)</f>
        <v>0</v>
      </c>
      <c r="BH1254" s="232">
        <f>IF(N1254="sníž. přenesená",J1254,0)</f>
        <v>0</v>
      </c>
      <c r="BI1254" s="232">
        <f>IF(N1254="nulová",J1254,0)</f>
        <v>0</v>
      </c>
      <c r="BJ1254" s="19" t="s">
        <v>85</v>
      </c>
      <c r="BK1254" s="232">
        <f>ROUND(I1254*H1254,2)</f>
        <v>0</v>
      </c>
      <c r="BL1254" s="19" t="s">
        <v>273</v>
      </c>
      <c r="BM1254" s="231" t="s">
        <v>1302</v>
      </c>
    </row>
    <row r="1255" s="2" customFormat="1">
      <c r="A1255" s="40"/>
      <c r="B1255" s="41"/>
      <c r="C1255" s="42"/>
      <c r="D1255" s="233" t="s">
        <v>168</v>
      </c>
      <c r="E1255" s="42"/>
      <c r="F1255" s="234" t="s">
        <v>1303</v>
      </c>
      <c r="G1255" s="42"/>
      <c r="H1255" s="42"/>
      <c r="I1255" s="235"/>
      <c r="J1255" s="42"/>
      <c r="K1255" s="42"/>
      <c r="L1255" s="46"/>
      <c r="M1255" s="236"/>
      <c r="N1255" s="237"/>
      <c r="O1255" s="93"/>
      <c r="P1255" s="93"/>
      <c r="Q1255" s="93"/>
      <c r="R1255" s="93"/>
      <c r="S1255" s="93"/>
      <c r="T1255" s="94"/>
      <c r="U1255" s="40"/>
      <c r="V1255" s="40"/>
      <c r="W1255" s="40"/>
      <c r="X1255" s="40"/>
      <c r="Y1255" s="40"/>
      <c r="Z1255" s="40"/>
      <c r="AA1255" s="40"/>
      <c r="AB1255" s="40"/>
      <c r="AC1255" s="40"/>
      <c r="AD1255" s="40"/>
      <c r="AE1255" s="40"/>
      <c r="AT1255" s="19" t="s">
        <v>168</v>
      </c>
      <c r="AU1255" s="19" t="s">
        <v>157</v>
      </c>
    </row>
    <row r="1256" s="15" customFormat="1">
      <c r="A1256" s="15"/>
      <c r="B1256" s="260"/>
      <c r="C1256" s="261"/>
      <c r="D1256" s="233" t="s">
        <v>170</v>
      </c>
      <c r="E1256" s="262" t="s">
        <v>1</v>
      </c>
      <c r="F1256" s="263" t="s">
        <v>343</v>
      </c>
      <c r="G1256" s="261"/>
      <c r="H1256" s="262" t="s">
        <v>1</v>
      </c>
      <c r="I1256" s="264"/>
      <c r="J1256" s="261"/>
      <c r="K1256" s="261"/>
      <c r="L1256" s="265"/>
      <c r="M1256" s="266"/>
      <c r="N1256" s="267"/>
      <c r="O1256" s="267"/>
      <c r="P1256" s="267"/>
      <c r="Q1256" s="267"/>
      <c r="R1256" s="267"/>
      <c r="S1256" s="267"/>
      <c r="T1256" s="268"/>
      <c r="U1256" s="15"/>
      <c r="V1256" s="15"/>
      <c r="W1256" s="15"/>
      <c r="X1256" s="15"/>
      <c r="Y1256" s="15"/>
      <c r="Z1256" s="15"/>
      <c r="AA1256" s="15"/>
      <c r="AB1256" s="15"/>
      <c r="AC1256" s="15"/>
      <c r="AD1256" s="15"/>
      <c r="AE1256" s="15"/>
      <c r="AT1256" s="269" t="s">
        <v>170</v>
      </c>
      <c r="AU1256" s="269" t="s">
        <v>157</v>
      </c>
      <c r="AV1256" s="15" t="s">
        <v>85</v>
      </c>
      <c r="AW1256" s="15" t="s">
        <v>35</v>
      </c>
      <c r="AX1256" s="15" t="s">
        <v>77</v>
      </c>
      <c r="AY1256" s="269" t="s">
        <v>156</v>
      </c>
    </row>
    <row r="1257" s="13" customFormat="1">
      <c r="A1257" s="13"/>
      <c r="B1257" s="238"/>
      <c r="C1257" s="239"/>
      <c r="D1257" s="233" t="s">
        <v>170</v>
      </c>
      <c r="E1257" s="240" t="s">
        <v>1</v>
      </c>
      <c r="F1257" s="241" t="s">
        <v>517</v>
      </c>
      <c r="G1257" s="239"/>
      <c r="H1257" s="242">
        <v>8.3800000000000008</v>
      </c>
      <c r="I1257" s="243"/>
      <c r="J1257" s="239"/>
      <c r="K1257" s="239"/>
      <c r="L1257" s="244"/>
      <c r="M1257" s="245"/>
      <c r="N1257" s="246"/>
      <c r="O1257" s="246"/>
      <c r="P1257" s="246"/>
      <c r="Q1257" s="246"/>
      <c r="R1257" s="246"/>
      <c r="S1257" s="246"/>
      <c r="T1257" s="247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T1257" s="248" t="s">
        <v>170</v>
      </c>
      <c r="AU1257" s="248" t="s">
        <v>157</v>
      </c>
      <c r="AV1257" s="13" t="s">
        <v>87</v>
      </c>
      <c r="AW1257" s="13" t="s">
        <v>35</v>
      </c>
      <c r="AX1257" s="13" t="s">
        <v>77</v>
      </c>
      <c r="AY1257" s="248" t="s">
        <v>156</v>
      </c>
    </row>
    <row r="1258" s="13" customFormat="1">
      <c r="A1258" s="13"/>
      <c r="B1258" s="238"/>
      <c r="C1258" s="239"/>
      <c r="D1258" s="233" t="s">
        <v>170</v>
      </c>
      <c r="E1258" s="240" t="s">
        <v>1</v>
      </c>
      <c r="F1258" s="241" t="s">
        <v>518</v>
      </c>
      <c r="G1258" s="239"/>
      <c r="H1258" s="242">
        <v>12.18</v>
      </c>
      <c r="I1258" s="243"/>
      <c r="J1258" s="239"/>
      <c r="K1258" s="239"/>
      <c r="L1258" s="244"/>
      <c r="M1258" s="245"/>
      <c r="N1258" s="246"/>
      <c r="O1258" s="246"/>
      <c r="P1258" s="246"/>
      <c r="Q1258" s="246"/>
      <c r="R1258" s="246"/>
      <c r="S1258" s="246"/>
      <c r="T1258" s="247"/>
      <c r="U1258" s="13"/>
      <c r="V1258" s="13"/>
      <c r="W1258" s="13"/>
      <c r="X1258" s="13"/>
      <c r="Y1258" s="13"/>
      <c r="Z1258" s="13"/>
      <c r="AA1258" s="13"/>
      <c r="AB1258" s="13"/>
      <c r="AC1258" s="13"/>
      <c r="AD1258" s="13"/>
      <c r="AE1258" s="13"/>
      <c r="AT1258" s="248" t="s">
        <v>170</v>
      </c>
      <c r="AU1258" s="248" t="s">
        <v>157</v>
      </c>
      <c r="AV1258" s="13" t="s">
        <v>87</v>
      </c>
      <c r="AW1258" s="13" t="s">
        <v>35</v>
      </c>
      <c r="AX1258" s="13" t="s">
        <v>77</v>
      </c>
      <c r="AY1258" s="248" t="s">
        <v>156</v>
      </c>
    </row>
    <row r="1259" s="13" customFormat="1">
      <c r="A1259" s="13"/>
      <c r="B1259" s="238"/>
      <c r="C1259" s="239"/>
      <c r="D1259" s="233" t="s">
        <v>170</v>
      </c>
      <c r="E1259" s="240" t="s">
        <v>1</v>
      </c>
      <c r="F1259" s="241" t="s">
        <v>519</v>
      </c>
      <c r="G1259" s="239"/>
      <c r="H1259" s="242">
        <v>2.3300000000000001</v>
      </c>
      <c r="I1259" s="243"/>
      <c r="J1259" s="239"/>
      <c r="K1259" s="239"/>
      <c r="L1259" s="244"/>
      <c r="M1259" s="245"/>
      <c r="N1259" s="246"/>
      <c r="O1259" s="246"/>
      <c r="P1259" s="246"/>
      <c r="Q1259" s="246"/>
      <c r="R1259" s="246"/>
      <c r="S1259" s="246"/>
      <c r="T1259" s="247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48" t="s">
        <v>170</v>
      </c>
      <c r="AU1259" s="248" t="s">
        <v>157</v>
      </c>
      <c r="AV1259" s="13" t="s">
        <v>87</v>
      </c>
      <c r="AW1259" s="13" t="s">
        <v>35</v>
      </c>
      <c r="AX1259" s="13" t="s">
        <v>77</v>
      </c>
      <c r="AY1259" s="248" t="s">
        <v>156</v>
      </c>
    </row>
    <row r="1260" s="13" customFormat="1">
      <c r="A1260" s="13"/>
      <c r="B1260" s="238"/>
      <c r="C1260" s="239"/>
      <c r="D1260" s="233" t="s">
        <v>170</v>
      </c>
      <c r="E1260" s="240" t="s">
        <v>1</v>
      </c>
      <c r="F1260" s="241" t="s">
        <v>520</v>
      </c>
      <c r="G1260" s="239"/>
      <c r="H1260" s="242">
        <v>6.6299999999999999</v>
      </c>
      <c r="I1260" s="243"/>
      <c r="J1260" s="239"/>
      <c r="K1260" s="239"/>
      <c r="L1260" s="244"/>
      <c r="M1260" s="245"/>
      <c r="N1260" s="246"/>
      <c r="O1260" s="246"/>
      <c r="P1260" s="246"/>
      <c r="Q1260" s="246"/>
      <c r="R1260" s="246"/>
      <c r="S1260" s="246"/>
      <c r="T1260" s="247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48" t="s">
        <v>170</v>
      </c>
      <c r="AU1260" s="248" t="s">
        <v>157</v>
      </c>
      <c r="AV1260" s="13" t="s">
        <v>87</v>
      </c>
      <c r="AW1260" s="13" t="s">
        <v>35</v>
      </c>
      <c r="AX1260" s="13" t="s">
        <v>77</v>
      </c>
      <c r="AY1260" s="248" t="s">
        <v>156</v>
      </c>
    </row>
    <row r="1261" s="13" customFormat="1">
      <c r="A1261" s="13"/>
      <c r="B1261" s="238"/>
      <c r="C1261" s="239"/>
      <c r="D1261" s="233" t="s">
        <v>170</v>
      </c>
      <c r="E1261" s="240" t="s">
        <v>1</v>
      </c>
      <c r="F1261" s="241" t="s">
        <v>521</v>
      </c>
      <c r="G1261" s="239"/>
      <c r="H1261" s="242">
        <v>10.34</v>
      </c>
      <c r="I1261" s="243"/>
      <c r="J1261" s="239"/>
      <c r="K1261" s="239"/>
      <c r="L1261" s="244"/>
      <c r="M1261" s="245"/>
      <c r="N1261" s="246"/>
      <c r="O1261" s="246"/>
      <c r="P1261" s="246"/>
      <c r="Q1261" s="246"/>
      <c r="R1261" s="246"/>
      <c r="S1261" s="246"/>
      <c r="T1261" s="247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48" t="s">
        <v>170</v>
      </c>
      <c r="AU1261" s="248" t="s">
        <v>157</v>
      </c>
      <c r="AV1261" s="13" t="s">
        <v>87</v>
      </c>
      <c r="AW1261" s="13" t="s">
        <v>35</v>
      </c>
      <c r="AX1261" s="13" t="s">
        <v>77</v>
      </c>
      <c r="AY1261" s="248" t="s">
        <v>156</v>
      </c>
    </row>
    <row r="1262" s="14" customFormat="1">
      <c r="A1262" s="14"/>
      <c r="B1262" s="249"/>
      <c r="C1262" s="250"/>
      <c r="D1262" s="233" t="s">
        <v>170</v>
      </c>
      <c r="E1262" s="251" t="s">
        <v>1</v>
      </c>
      <c r="F1262" s="252" t="s">
        <v>174</v>
      </c>
      <c r="G1262" s="250"/>
      <c r="H1262" s="253">
        <v>39.859999999999999</v>
      </c>
      <c r="I1262" s="254"/>
      <c r="J1262" s="250"/>
      <c r="K1262" s="250"/>
      <c r="L1262" s="255"/>
      <c r="M1262" s="256"/>
      <c r="N1262" s="257"/>
      <c r="O1262" s="257"/>
      <c r="P1262" s="257"/>
      <c r="Q1262" s="257"/>
      <c r="R1262" s="257"/>
      <c r="S1262" s="257"/>
      <c r="T1262" s="258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259" t="s">
        <v>170</v>
      </c>
      <c r="AU1262" s="259" t="s">
        <v>157</v>
      </c>
      <c r="AV1262" s="14" t="s">
        <v>166</v>
      </c>
      <c r="AW1262" s="14" t="s">
        <v>35</v>
      </c>
      <c r="AX1262" s="14" t="s">
        <v>77</v>
      </c>
      <c r="AY1262" s="259" t="s">
        <v>156</v>
      </c>
    </row>
    <row r="1263" s="13" customFormat="1">
      <c r="A1263" s="13"/>
      <c r="B1263" s="238"/>
      <c r="C1263" s="239"/>
      <c r="D1263" s="233" t="s">
        <v>170</v>
      </c>
      <c r="E1263" s="240" t="s">
        <v>1</v>
      </c>
      <c r="F1263" s="241" t="s">
        <v>1304</v>
      </c>
      <c r="G1263" s="239"/>
      <c r="H1263" s="242">
        <v>119.58</v>
      </c>
      <c r="I1263" s="243"/>
      <c r="J1263" s="239"/>
      <c r="K1263" s="239"/>
      <c r="L1263" s="244"/>
      <c r="M1263" s="245"/>
      <c r="N1263" s="246"/>
      <c r="O1263" s="246"/>
      <c r="P1263" s="246"/>
      <c r="Q1263" s="246"/>
      <c r="R1263" s="246"/>
      <c r="S1263" s="246"/>
      <c r="T1263" s="247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48" t="s">
        <v>170</v>
      </c>
      <c r="AU1263" s="248" t="s">
        <v>157</v>
      </c>
      <c r="AV1263" s="13" t="s">
        <v>87</v>
      </c>
      <c r="AW1263" s="13" t="s">
        <v>35</v>
      </c>
      <c r="AX1263" s="13" t="s">
        <v>85</v>
      </c>
      <c r="AY1263" s="248" t="s">
        <v>156</v>
      </c>
    </row>
    <row r="1264" s="2" customFormat="1" ht="24.15" customHeight="1">
      <c r="A1264" s="40"/>
      <c r="B1264" s="41"/>
      <c r="C1264" s="220" t="s">
        <v>1305</v>
      </c>
      <c r="D1264" s="220" t="s">
        <v>161</v>
      </c>
      <c r="E1264" s="221" t="s">
        <v>1306</v>
      </c>
      <c r="F1264" s="222" t="s">
        <v>1307</v>
      </c>
      <c r="G1264" s="223" t="s">
        <v>177</v>
      </c>
      <c r="H1264" s="224">
        <v>269.80200000000002</v>
      </c>
      <c r="I1264" s="225"/>
      <c r="J1264" s="226">
        <f>ROUND(I1264*H1264,2)</f>
        <v>0</v>
      </c>
      <c r="K1264" s="222" t="s">
        <v>165</v>
      </c>
      <c r="L1264" s="46"/>
      <c r="M1264" s="227" t="s">
        <v>1</v>
      </c>
      <c r="N1264" s="228" t="s">
        <v>42</v>
      </c>
      <c r="O1264" s="93"/>
      <c r="P1264" s="229">
        <f>O1264*H1264</f>
        <v>0</v>
      </c>
      <c r="Q1264" s="229">
        <v>0.00029</v>
      </c>
      <c r="R1264" s="229">
        <f>Q1264*H1264</f>
        <v>0.078242580000000006</v>
      </c>
      <c r="S1264" s="229">
        <v>0</v>
      </c>
      <c r="T1264" s="230">
        <f>S1264*H1264</f>
        <v>0</v>
      </c>
      <c r="U1264" s="40"/>
      <c r="V1264" s="40"/>
      <c r="W1264" s="40"/>
      <c r="X1264" s="40"/>
      <c r="Y1264" s="40"/>
      <c r="Z1264" s="40"/>
      <c r="AA1264" s="40"/>
      <c r="AB1264" s="40"/>
      <c r="AC1264" s="40"/>
      <c r="AD1264" s="40"/>
      <c r="AE1264" s="40"/>
      <c r="AR1264" s="231" t="s">
        <v>273</v>
      </c>
      <c r="AT1264" s="231" t="s">
        <v>161</v>
      </c>
      <c r="AU1264" s="231" t="s">
        <v>157</v>
      </c>
      <c r="AY1264" s="19" t="s">
        <v>156</v>
      </c>
      <c r="BE1264" s="232">
        <f>IF(N1264="základní",J1264,0)</f>
        <v>0</v>
      </c>
      <c r="BF1264" s="232">
        <f>IF(N1264="snížená",J1264,0)</f>
        <v>0</v>
      </c>
      <c r="BG1264" s="232">
        <f>IF(N1264="zákl. přenesená",J1264,0)</f>
        <v>0</v>
      </c>
      <c r="BH1264" s="232">
        <f>IF(N1264="sníž. přenesená",J1264,0)</f>
        <v>0</v>
      </c>
      <c r="BI1264" s="232">
        <f>IF(N1264="nulová",J1264,0)</f>
        <v>0</v>
      </c>
      <c r="BJ1264" s="19" t="s">
        <v>85</v>
      </c>
      <c r="BK1264" s="232">
        <f>ROUND(I1264*H1264,2)</f>
        <v>0</v>
      </c>
      <c r="BL1264" s="19" t="s">
        <v>273</v>
      </c>
      <c r="BM1264" s="231" t="s">
        <v>1308</v>
      </c>
    </row>
    <row r="1265" s="2" customFormat="1">
      <c r="A1265" s="40"/>
      <c r="B1265" s="41"/>
      <c r="C1265" s="42"/>
      <c r="D1265" s="233" t="s">
        <v>168</v>
      </c>
      <c r="E1265" s="42"/>
      <c r="F1265" s="234" t="s">
        <v>1309</v>
      </c>
      <c r="G1265" s="42"/>
      <c r="H1265" s="42"/>
      <c r="I1265" s="235"/>
      <c r="J1265" s="42"/>
      <c r="K1265" s="42"/>
      <c r="L1265" s="46"/>
      <c r="M1265" s="236"/>
      <c r="N1265" s="237"/>
      <c r="O1265" s="93"/>
      <c r="P1265" s="93"/>
      <c r="Q1265" s="93"/>
      <c r="R1265" s="93"/>
      <c r="S1265" s="93"/>
      <c r="T1265" s="94"/>
      <c r="U1265" s="40"/>
      <c r="V1265" s="40"/>
      <c r="W1265" s="40"/>
      <c r="X1265" s="40"/>
      <c r="Y1265" s="40"/>
      <c r="Z1265" s="40"/>
      <c r="AA1265" s="40"/>
      <c r="AB1265" s="40"/>
      <c r="AC1265" s="40"/>
      <c r="AD1265" s="40"/>
      <c r="AE1265" s="40"/>
      <c r="AT1265" s="19" t="s">
        <v>168</v>
      </c>
      <c r="AU1265" s="19" t="s">
        <v>157</v>
      </c>
    </row>
    <row r="1266" s="15" customFormat="1">
      <c r="A1266" s="15"/>
      <c r="B1266" s="260"/>
      <c r="C1266" s="261"/>
      <c r="D1266" s="233" t="s">
        <v>170</v>
      </c>
      <c r="E1266" s="262" t="s">
        <v>1</v>
      </c>
      <c r="F1266" s="263" t="s">
        <v>1281</v>
      </c>
      <c r="G1266" s="261"/>
      <c r="H1266" s="262" t="s">
        <v>1</v>
      </c>
      <c r="I1266" s="264"/>
      <c r="J1266" s="261"/>
      <c r="K1266" s="261"/>
      <c r="L1266" s="265"/>
      <c r="M1266" s="266"/>
      <c r="N1266" s="267"/>
      <c r="O1266" s="267"/>
      <c r="P1266" s="267"/>
      <c r="Q1266" s="267"/>
      <c r="R1266" s="267"/>
      <c r="S1266" s="267"/>
      <c r="T1266" s="268"/>
      <c r="U1266" s="15"/>
      <c r="V1266" s="15"/>
      <c r="W1266" s="15"/>
      <c r="X1266" s="15"/>
      <c r="Y1266" s="15"/>
      <c r="Z1266" s="15"/>
      <c r="AA1266" s="15"/>
      <c r="AB1266" s="15"/>
      <c r="AC1266" s="15"/>
      <c r="AD1266" s="15"/>
      <c r="AE1266" s="15"/>
      <c r="AT1266" s="269" t="s">
        <v>170</v>
      </c>
      <c r="AU1266" s="269" t="s">
        <v>157</v>
      </c>
      <c r="AV1266" s="15" t="s">
        <v>85</v>
      </c>
      <c r="AW1266" s="15" t="s">
        <v>35</v>
      </c>
      <c r="AX1266" s="15" t="s">
        <v>77</v>
      </c>
      <c r="AY1266" s="269" t="s">
        <v>156</v>
      </c>
    </row>
    <row r="1267" s="15" customFormat="1">
      <c r="A1267" s="15"/>
      <c r="B1267" s="260"/>
      <c r="C1267" s="261"/>
      <c r="D1267" s="233" t="s">
        <v>170</v>
      </c>
      <c r="E1267" s="262" t="s">
        <v>1</v>
      </c>
      <c r="F1267" s="263" t="s">
        <v>313</v>
      </c>
      <c r="G1267" s="261"/>
      <c r="H1267" s="262" t="s">
        <v>1</v>
      </c>
      <c r="I1267" s="264"/>
      <c r="J1267" s="261"/>
      <c r="K1267" s="261"/>
      <c r="L1267" s="265"/>
      <c r="M1267" s="266"/>
      <c r="N1267" s="267"/>
      <c r="O1267" s="267"/>
      <c r="P1267" s="267"/>
      <c r="Q1267" s="267"/>
      <c r="R1267" s="267"/>
      <c r="S1267" s="267"/>
      <c r="T1267" s="268"/>
      <c r="U1267" s="15"/>
      <c r="V1267" s="15"/>
      <c r="W1267" s="15"/>
      <c r="X1267" s="15"/>
      <c r="Y1267" s="15"/>
      <c r="Z1267" s="15"/>
      <c r="AA1267" s="15"/>
      <c r="AB1267" s="15"/>
      <c r="AC1267" s="15"/>
      <c r="AD1267" s="15"/>
      <c r="AE1267" s="15"/>
      <c r="AT1267" s="269" t="s">
        <v>170</v>
      </c>
      <c r="AU1267" s="269" t="s">
        <v>157</v>
      </c>
      <c r="AV1267" s="15" t="s">
        <v>85</v>
      </c>
      <c r="AW1267" s="15" t="s">
        <v>35</v>
      </c>
      <c r="AX1267" s="15" t="s">
        <v>77</v>
      </c>
      <c r="AY1267" s="269" t="s">
        <v>156</v>
      </c>
    </row>
    <row r="1268" s="15" customFormat="1">
      <c r="A1268" s="15"/>
      <c r="B1268" s="260"/>
      <c r="C1268" s="261"/>
      <c r="D1268" s="233" t="s">
        <v>170</v>
      </c>
      <c r="E1268" s="262" t="s">
        <v>1</v>
      </c>
      <c r="F1268" s="263" t="s">
        <v>238</v>
      </c>
      <c r="G1268" s="261"/>
      <c r="H1268" s="262" t="s">
        <v>1</v>
      </c>
      <c r="I1268" s="264"/>
      <c r="J1268" s="261"/>
      <c r="K1268" s="261"/>
      <c r="L1268" s="265"/>
      <c r="M1268" s="266"/>
      <c r="N1268" s="267"/>
      <c r="O1268" s="267"/>
      <c r="P1268" s="267"/>
      <c r="Q1268" s="267"/>
      <c r="R1268" s="267"/>
      <c r="S1268" s="267"/>
      <c r="T1268" s="268"/>
      <c r="U1268" s="15"/>
      <c r="V1268" s="15"/>
      <c r="W1268" s="15"/>
      <c r="X1268" s="15"/>
      <c r="Y1268" s="15"/>
      <c r="Z1268" s="15"/>
      <c r="AA1268" s="15"/>
      <c r="AB1268" s="15"/>
      <c r="AC1268" s="15"/>
      <c r="AD1268" s="15"/>
      <c r="AE1268" s="15"/>
      <c r="AT1268" s="269" t="s">
        <v>170</v>
      </c>
      <c r="AU1268" s="269" t="s">
        <v>157</v>
      </c>
      <c r="AV1268" s="15" t="s">
        <v>85</v>
      </c>
      <c r="AW1268" s="15" t="s">
        <v>35</v>
      </c>
      <c r="AX1268" s="15" t="s">
        <v>77</v>
      </c>
      <c r="AY1268" s="269" t="s">
        <v>156</v>
      </c>
    </row>
    <row r="1269" s="13" customFormat="1">
      <c r="A1269" s="13"/>
      <c r="B1269" s="238"/>
      <c r="C1269" s="239"/>
      <c r="D1269" s="233" t="s">
        <v>170</v>
      </c>
      <c r="E1269" s="240" t="s">
        <v>1</v>
      </c>
      <c r="F1269" s="241" t="s">
        <v>1282</v>
      </c>
      <c r="G1269" s="239"/>
      <c r="H1269" s="242">
        <v>19.170000000000002</v>
      </c>
      <c r="I1269" s="243"/>
      <c r="J1269" s="239"/>
      <c r="K1269" s="239"/>
      <c r="L1269" s="244"/>
      <c r="M1269" s="245"/>
      <c r="N1269" s="246"/>
      <c r="O1269" s="246"/>
      <c r="P1269" s="246"/>
      <c r="Q1269" s="246"/>
      <c r="R1269" s="246"/>
      <c r="S1269" s="246"/>
      <c r="T1269" s="247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48" t="s">
        <v>170</v>
      </c>
      <c r="AU1269" s="248" t="s">
        <v>157</v>
      </c>
      <c r="AV1269" s="13" t="s">
        <v>87</v>
      </c>
      <c r="AW1269" s="13" t="s">
        <v>35</v>
      </c>
      <c r="AX1269" s="13" t="s">
        <v>77</v>
      </c>
      <c r="AY1269" s="248" t="s">
        <v>156</v>
      </c>
    </row>
    <row r="1270" s="13" customFormat="1">
      <c r="A1270" s="13"/>
      <c r="B1270" s="238"/>
      <c r="C1270" s="239"/>
      <c r="D1270" s="233" t="s">
        <v>170</v>
      </c>
      <c r="E1270" s="240" t="s">
        <v>1</v>
      </c>
      <c r="F1270" s="241" t="s">
        <v>1283</v>
      </c>
      <c r="G1270" s="239"/>
      <c r="H1270" s="242">
        <v>19.170000000000002</v>
      </c>
      <c r="I1270" s="243"/>
      <c r="J1270" s="239"/>
      <c r="K1270" s="239"/>
      <c r="L1270" s="244"/>
      <c r="M1270" s="245"/>
      <c r="N1270" s="246"/>
      <c r="O1270" s="246"/>
      <c r="P1270" s="246"/>
      <c r="Q1270" s="246"/>
      <c r="R1270" s="246"/>
      <c r="S1270" s="246"/>
      <c r="T1270" s="247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T1270" s="248" t="s">
        <v>170</v>
      </c>
      <c r="AU1270" s="248" t="s">
        <v>157</v>
      </c>
      <c r="AV1270" s="13" t="s">
        <v>87</v>
      </c>
      <c r="AW1270" s="13" t="s">
        <v>35</v>
      </c>
      <c r="AX1270" s="13" t="s">
        <v>77</v>
      </c>
      <c r="AY1270" s="248" t="s">
        <v>156</v>
      </c>
    </row>
    <row r="1271" s="13" customFormat="1">
      <c r="A1271" s="13"/>
      <c r="B1271" s="238"/>
      <c r="C1271" s="239"/>
      <c r="D1271" s="233" t="s">
        <v>170</v>
      </c>
      <c r="E1271" s="240" t="s">
        <v>1</v>
      </c>
      <c r="F1271" s="241" t="s">
        <v>1284</v>
      </c>
      <c r="G1271" s="239"/>
      <c r="H1271" s="242">
        <v>19.170000000000002</v>
      </c>
      <c r="I1271" s="243"/>
      <c r="J1271" s="239"/>
      <c r="K1271" s="239"/>
      <c r="L1271" s="244"/>
      <c r="M1271" s="245"/>
      <c r="N1271" s="246"/>
      <c r="O1271" s="246"/>
      <c r="P1271" s="246"/>
      <c r="Q1271" s="246"/>
      <c r="R1271" s="246"/>
      <c r="S1271" s="246"/>
      <c r="T1271" s="247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48" t="s">
        <v>170</v>
      </c>
      <c r="AU1271" s="248" t="s">
        <v>157</v>
      </c>
      <c r="AV1271" s="13" t="s">
        <v>87</v>
      </c>
      <c r="AW1271" s="13" t="s">
        <v>35</v>
      </c>
      <c r="AX1271" s="13" t="s">
        <v>77</v>
      </c>
      <c r="AY1271" s="248" t="s">
        <v>156</v>
      </c>
    </row>
    <row r="1272" s="16" customFormat="1">
      <c r="A1272" s="16"/>
      <c r="B1272" s="280"/>
      <c r="C1272" s="281"/>
      <c r="D1272" s="233" t="s">
        <v>170</v>
      </c>
      <c r="E1272" s="282" t="s">
        <v>1</v>
      </c>
      <c r="F1272" s="283" t="s">
        <v>522</v>
      </c>
      <c r="G1272" s="281"/>
      <c r="H1272" s="284">
        <v>57.509999999999998</v>
      </c>
      <c r="I1272" s="285"/>
      <c r="J1272" s="281"/>
      <c r="K1272" s="281"/>
      <c r="L1272" s="286"/>
      <c r="M1272" s="287"/>
      <c r="N1272" s="288"/>
      <c r="O1272" s="288"/>
      <c r="P1272" s="288"/>
      <c r="Q1272" s="288"/>
      <c r="R1272" s="288"/>
      <c r="S1272" s="288"/>
      <c r="T1272" s="289"/>
      <c r="U1272" s="16"/>
      <c r="V1272" s="16"/>
      <c r="W1272" s="16"/>
      <c r="X1272" s="16"/>
      <c r="Y1272" s="16"/>
      <c r="Z1272" s="16"/>
      <c r="AA1272" s="16"/>
      <c r="AB1272" s="16"/>
      <c r="AC1272" s="16"/>
      <c r="AD1272" s="16"/>
      <c r="AE1272" s="16"/>
      <c r="AT1272" s="290" t="s">
        <v>170</v>
      </c>
      <c r="AU1272" s="290" t="s">
        <v>157</v>
      </c>
      <c r="AV1272" s="16" t="s">
        <v>157</v>
      </c>
      <c r="AW1272" s="16" t="s">
        <v>35</v>
      </c>
      <c r="AX1272" s="16" t="s">
        <v>77</v>
      </c>
      <c r="AY1272" s="290" t="s">
        <v>156</v>
      </c>
    </row>
    <row r="1273" s="15" customFormat="1">
      <c r="A1273" s="15"/>
      <c r="B1273" s="260"/>
      <c r="C1273" s="261"/>
      <c r="D1273" s="233" t="s">
        <v>170</v>
      </c>
      <c r="E1273" s="262" t="s">
        <v>1</v>
      </c>
      <c r="F1273" s="263" t="s">
        <v>1310</v>
      </c>
      <c r="G1273" s="261"/>
      <c r="H1273" s="262" t="s">
        <v>1</v>
      </c>
      <c r="I1273" s="264"/>
      <c r="J1273" s="261"/>
      <c r="K1273" s="261"/>
      <c r="L1273" s="265"/>
      <c r="M1273" s="266"/>
      <c r="N1273" s="267"/>
      <c r="O1273" s="267"/>
      <c r="P1273" s="267"/>
      <c r="Q1273" s="267"/>
      <c r="R1273" s="267"/>
      <c r="S1273" s="267"/>
      <c r="T1273" s="268"/>
      <c r="U1273" s="15"/>
      <c r="V1273" s="15"/>
      <c r="W1273" s="15"/>
      <c r="X1273" s="15"/>
      <c r="Y1273" s="15"/>
      <c r="Z1273" s="15"/>
      <c r="AA1273" s="15"/>
      <c r="AB1273" s="15"/>
      <c r="AC1273" s="15"/>
      <c r="AD1273" s="15"/>
      <c r="AE1273" s="15"/>
      <c r="AT1273" s="269" t="s">
        <v>170</v>
      </c>
      <c r="AU1273" s="269" t="s">
        <v>157</v>
      </c>
      <c r="AV1273" s="15" t="s">
        <v>85</v>
      </c>
      <c r="AW1273" s="15" t="s">
        <v>35</v>
      </c>
      <c r="AX1273" s="15" t="s">
        <v>77</v>
      </c>
      <c r="AY1273" s="269" t="s">
        <v>156</v>
      </c>
    </row>
    <row r="1274" s="13" customFormat="1">
      <c r="A1274" s="13"/>
      <c r="B1274" s="238"/>
      <c r="C1274" s="239"/>
      <c r="D1274" s="233" t="s">
        <v>170</v>
      </c>
      <c r="E1274" s="240" t="s">
        <v>1</v>
      </c>
      <c r="F1274" s="241" t="s">
        <v>180</v>
      </c>
      <c r="G1274" s="239"/>
      <c r="H1274" s="242">
        <v>14.592000000000001</v>
      </c>
      <c r="I1274" s="243"/>
      <c r="J1274" s="239"/>
      <c r="K1274" s="239"/>
      <c r="L1274" s="244"/>
      <c r="M1274" s="245"/>
      <c r="N1274" s="246"/>
      <c r="O1274" s="246"/>
      <c r="P1274" s="246"/>
      <c r="Q1274" s="246"/>
      <c r="R1274" s="246"/>
      <c r="S1274" s="246"/>
      <c r="T1274" s="247"/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T1274" s="248" t="s">
        <v>170</v>
      </c>
      <c r="AU1274" s="248" t="s">
        <v>157</v>
      </c>
      <c r="AV1274" s="13" t="s">
        <v>87</v>
      </c>
      <c r="AW1274" s="13" t="s">
        <v>35</v>
      </c>
      <c r="AX1274" s="13" t="s">
        <v>77</v>
      </c>
      <c r="AY1274" s="248" t="s">
        <v>156</v>
      </c>
    </row>
    <row r="1275" s="13" customFormat="1">
      <c r="A1275" s="13"/>
      <c r="B1275" s="238"/>
      <c r="C1275" s="239"/>
      <c r="D1275" s="233" t="s">
        <v>170</v>
      </c>
      <c r="E1275" s="240" t="s">
        <v>1</v>
      </c>
      <c r="F1275" s="241" t="s">
        <v>181</v>
      </c>
      <c r="G1275" s="239"/>
      <c r="H1275" s="242">
        <v>14.592000000000001</v>
      </c>
      <c r="I1275" s="243"/>
      <c r="J1275" s="239"/>
      <c r="K1275" s="239"/>
      <c r="L1275" s="244"/>
      <c r="M1275" s="245"/>
      <c r="N1275" s="246"/>
      <c r="O1275" s="246"/>
      <c r="P1275" s="246"/>
      <c r="Q1275" s="246"/>
      <c r="R1275" s="246"/>
      <c r="S1275" s="246"/>
      <c r="T1275" s="247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48" t="s">
        <v>170</v>
      </c>
      <c r="AU1275" s="248" t="s">
        <v>157</v>
      </c>
      <c r="AV1275" s="13" t="s">
        <v>87</v>
      </c>
      <c r="AW1275" s="13" t="s">
        <v>35</v>
      </c>
      <c r="AX1275" s="13" t="s">
        <v>77</v>
      </c>
      <c r="AY1275" s="248" t="s">
        <v>156</v>
      </c>
    </row>
    <row r="1276" s="13" customFormat="1">
      <c r="A1276" s="13"/>
      <c r="B1276" s="238"/>
      <c r="C1276" s="239"/>
      <c r="D1276" s="233" t="s">
        <v>170</v>
      </c>
      <c r="E1276" s="240" t="s">
        <v>1</v>
      </c>
      <c r="F1276" s="241" t="s">
        <v>182</v>
      </c>
      <c r="G1276" s="239"/>
      <c r="H1276" s="242">
        <v>14.592000000000001</v>
      </c>
      <c r="I1276" s="243"/>
      <c r="J1276" s="239"/>
      <c r="K1276" s="239"/>
      <c r="L1276" s="244"/>
      <c r="M1276" s="245"/>
      <c r="N1276" s="246"/>
      <c r="O1276" s="246"/>
      <c r="P1276" s="246"/>
      <c r="Q1276" s="246"/>
      <c r="R1276" s="246"/>
      <c r="S1276" s="246"/>
      <c r="T1276" s="247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48" t="s">
        <v>170</v>
      </c>
      <c r="AU1276" s="248" t="s">
        <v>157</v>
      </c>
      <c r="AV1276" s="13" t="s">
        <v>87</v>
      </c>
      <c r="AW1276" s="13" t="s">
        <v>35</v>
      </c>
      <c r="AX1276" s="13" t="s">
        <v>77</v>
      </c>
      <c r="AY1276" s="248" t="s">
        <v>156</v>
      </c>
    </row>
    <row r="1277" s="16" customFormat="1">
      <c r="A1277" s="16"/>
      <c r="B1277" s="280"/>
      <c r="C1277" s="281"/>
      <c r="D1277" s="233" t="s">
        <v>170</v>
      </c>
      <c r="E1277" s="282" t="s">
        <v>1</v>
      </c>
      <c r="F1277" s="283" t="s">
        <v>522</v>
      </c>
      <c r="G1277" s="281"/>
      <c r="H1277" s="284">
        <v>43.776000000000003</v>
      </c>
      <c r="I1277" s="285"/>
      <c r="J1277" s="281"/>
      <c r="K1277" s="281"/>
      <c r="L1277" s="286"/>
      <c r="M1277" s="287"/>
      <c r="N1277" s="288"/>
      <c r="O1277" s="288"/>
      <c r="P1277" s="288"/>
      <c r="Q1277" s="288"/>
      <c r="R1277" s="288"/>
      <c r="S1277" s="288"/>
      <c r="T1277" s="289"/>
      <c r="U1277" s="16"/>
      <c r="V1277" s="16"/>
      <c r="W1277" s="16"/>
      <c r="X1277" s="16"/>
      <c r="Y1277" s="16"/>
      <c r="Z1277" s="16"/>
      <c r="AA1277" s="16"/>
      <c r="AB1277" s="16"/>
      <c r="AC1277" s="16"/>
      <c r="AD1277" s="16"/>
      <c r="AE1277" s="16"/>
      <c r="AT1277" s="290" t="s">
        <v>170</v>
      </c>
      <c r="AU1277" s="290" t="s">
        <v>157</v>
      </c>
      <c r="AV1277" s="16" t="s">
        <v>157</v>
      </c>
      <c r="AW1277" s="16" t="s">
        <v>35</v>
      </c>
      <c r="AX1277" s="16" t="s">
        <v>77</v>
      </c>
      <c r="AY1277" s="290" t="s">
        <v>156</v>
      </c>
    </row>
    <row r="1278" s="15" customFormat="1">
      <c r="A1278" s="15"/>
      <c r="B1278" s="260"/>
      <c r="C1278" s="261"/>
      <c r="D1278" s="233" t="s">
        <v>170</v>
      </c>
      <c r="E1278" s="262" t="s">
        <v>1</v>
      </c>
      <c r="F1278" s="263" t="s">
        <v>1285</v>
      </c>
      <c r="G1278" s="261"/>
      <c r="H1278" s="262" t="s">
        <v>1</v>
      </c>
      <c r="I1278" s="264"/>
      <c r="J1278" s="261"/>
      <c r="K1278" s="261"/>
      <c r="L1278" s="265"/>
      <c r="M1278" s="266"/>
      <c r="N1278" s="267"/>
      <c r="O1278" s="267"/>
      <c r="P1278" s="267"/>
      <c r="Q1278" s="267"/>
      <c r="R1278" s="267"/>
      <c r="S1278" s="267"/>
      <c r="T1278" s="268"/>
      <c r="U1278" s="15"/>
      <c r="V1278" s="15"/>
      <c r="W1278" s="15"/>
      <c r="X1278" s="15"/>
      <c r="Y1278" s="15"/>
      <c r="Z1278" s="15"/>
      <c r="AA1278" s="15"/>
      <c r="AB1278" s="15"/>
      <c r="AC1278" s="15"/>
      <c r="AD1278" s="15"/>
      <c r="AE1278" s="15"/>
      <c r="AT1278" s="269" t="s">
        <v>170</v>
      </c>
      <c r="AU1278" s="269" t="s">
        <v>157</v>
      </c>
      <c r="AV1278" s="15" t="s">
        <v>85</v>
      </c>
      <c r="AW1278" s="15" t="s">
        <v>35</v>
      </c>
      <c r="AX1278" s="15" t="s">
        <v>77</v>
      </c>
      <c r="AY1278" s="269" t="s">
        <v>156</v>
      </c>
    </row>
    <row r="1279" s="13" customFormat="1">
      <c r="A1279" s="13"/>
      <c r="B1279" s="238"/>
      <c r="C1279" s="239"/>
      <c r="D1279" s="233" t="s">
        <v>170</v>
      </c>
      <c r="E1279" s="240" t="s">
        <v>1</v>
      </c>
      <c r="F1279" s="241" t="s">
        <v>1286</v>
      </c>
      <c r="G1279" s="239"/>
      <c r="H1279" s="242">
        <v>54.756</v>
      </c>
      <c r="I1279" s="243"/>
      <c r="J1279" s="239"/>
      <c r="K1279" s="239"/>
      <c r="L1279" s="244"/>
      <c r="M1279" s="245"/>
      <c r="N1279" s="246"/>
      <c r="O1279" s="246"/>
      <c r="P1279" s="246"/>
      <c r="Q1279" s="246"/>
      <c r="R1279" s="246"/>
      <c r="S1279" s="246"/>
      <c r="T1279" s="247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48" t="s">
        <v>170</v>
      </c>
      <c r="AU1279" s="248" t="s">
        <v>157</v>
      </c>
      <c r="AV1279" s="13" t="s">
        <v>87</v>
      </c>
      <c r="AW1279" s="13" t="s">
        <v>35</v>
      </c>
      <c r="AX1279" s="13" t="s">
        <v>77</v>
      </c>
      <c r="AY1279" s="248" t="s">
        <v>156</v>
      </c>
    </row>
    <row r="1280" s="16" customFormat="1">
      <c r="A1280" s="16"/>
      <c r="B1280" s="280"/>
      <c r="C1280" s="281"/>
      <c r="D1280" s="233" t="s">
        <v>170</v>
      </c>
      <c r="E1280" s="282" t="s">
        <v>1</v>
      </c>
      <c r="F1280" s="283" t="s">
        <v>522</v>
      </c>
      <c r="G1280" s="281"/>
      <c r="H1280" s="284">
        <v>54.756</v>
      </c>
      <c r="I1280" s="285"/>
      <c r="J1280" s="281"/>
      <c r="K1280" s="281"/>
      <c r="L1280" s="286"/>
      <c r="M1280" s="287"/>
      <c r="N1280" s="288"/>
      <c r="O1280" s="288"/>
      <c r="P1280" s="288"/>
      <c r="Q1280" s="288"/>
      <c r="R1280" s="288"/>
      <c r="S1280" s="288"/>
      <c r="T1280" s="289"/>
      <c r="U1280" s="16"/>
      <c r="V1280" s="16"/>
      <c r="W1280" s="16"/>
      <c r="X1280" s="16"/>
      <c r="Y1280" s="16"/>
      <c r="Z1280" s="16"/>
      <c r="AA1280" s="16"/>
      <c r="AB1280" s="16"/>
      <c r="AC1280" s="16"/>
      <c r="AD1280" s="16"/>
      <c r="AE1280" s="16"/>
      <c r="AT1280" s="290" t="s">
        <v>170</v>
      </c>
      <c r="AU1280" s="290" t="s">
        <v>157</v>
      </c>
      <c r="AV1280" s="16" t="s">
        <v>157</v>
      </c>
      <c r="AW1280" s="16" t="s">
        <v>35</v>
      </c>
      <c r="AX1280" s="16" t="s">
        <v>77</v>
      </c>
      <c r="AY1280" s="290" t="s">
        <v>156</v>
      </c>
    </row>
    <row r="1281" s="15" customFormat="1">
      <c r="A1281" s="15"/>
      <c r="B1281" s="260"/>
      <c r="C1281" s="261"/>
      <c r="D1281" s="233" t="s">
        <v>170</v>
      </c>
      <c r="E1281" s="262" t="s">
        <v>1</v>
      </c>
      <c r="F1281" s="263" t="s">
        <v>1287</v>
      </c>
      <c r="G1281" s="261"/>
      <c r="H1281" s="262" t="s">
        <v>1</v>
      </c>
      <c r="I1281" s="264"/>
      <c r="J1281" s="261"/>
      <c r="K1281" s="261"/>
      <c r="L1281" s="265"/>
      <c r="M1281" s="266"/>
      <c r="N1281" s="267"/>
      <c r="O1281" s="267"/>
      <c r="P1281" s="267"/>
      <c r="Q1281" s="267"/>
      <c r="R1281" s="267"/>
      <c r="S1281" s="267"/>
      <c r="T1281" s="268"/>
      <c r="U1281" s="15"/>
      <c r="V1281" s="15"/>
      <c r="W1281" s="15"/>
      <c r="X1281" s="15"/>
      <c r="Y1281" s="15"/>
      <c r="Z1281" s="15"/>
      <c r="AA1281" s="15"/>
      <c r="AB1281" s="15"/>
      <c r="AC1281" s="15"/>
      <c r="AD1281" s="15"/>
      <c r="AE1281" s="15"/>
      <c r="AT1281" s="269" t="s">
        <v>170</v>
      </c>
      <c r="AU1281" s="269" t="s">
        <v>157</v>
      </c>
      <c r="AV1281" s="15" t="s">
        <v>85</v>
      </c>
      <c r="AW1281" s="15" t="s">
        <v>35</v>
      </c>
      <c r="AX1281" s="15" t="s">
        <v>77</v>
      </c>
      <c r="AY1281" s="269" t="s">
        <v>156</v>
      </c>
    </row>
    <row r="1282" s="15" customFormat="1">
      <c r="A1282" s="15"/>
      <c r="B1282" s="260"/>
      <c r="C1282" s="261"/>
      <c r="D1282" s="233" t="s">
        <v>170</v>
      </c>
      <c r="E1282" s="262" t="s">
        <v>1</v>
      </c>
      <c r="F1282" s="263" t="s">
        <v>343</v>
      </c>
      <c r="G1282" s="261"/>
      <c r="H1282" s="262" t="s">
        <v>1</v>
      </c>
      <c r="I1282" s="264"/>
      <c r="J1282" s="261"/>
      <c r="K1282" s="261"/>
      <c r="L1282" s="265"/>
      <c r="M1282" s="266"/>
      <c r="N1282" s="267"/>
      <c r="O1282" s="267"/>
      <c r="P1282" s="267"/>
      <c r="Q1282" s="267"/>
      <c r="R1282" s="267"/>
      <c r="S1282" s="267"/>
      <c r="T1282" s="268"/>
      <c r="U1282" s="15"/>
      <c r="V1282" s="15"/>
      <c r="W1282" s="15"/>
      <c r="X1282" s="15"/>
      <c r="Y1282" s="15"/>
      <c r="Z1282" s="15"/>
      <c r="AA1282" s="15"/>
      <c r="AB1282" s="15"/>
      <c r="AC1282" s="15"/>
      <c r="AD1282" s="15"/>
      <c r="AE1282" s="15"/>
      <c r="AT1282" s="269" t="s">
        <v>170</v>
      </c>
      <c r="AU1282" s="269" t="s">
        <v>157</v>
      </c>
      <c r="AV1282" s="15" t="s">
        <v>85</v>
      </c>
      <c r="AW1282" s="15" t="s">
        <v>35</v>
      </c>
      <c r="AX1282" s="15" t="s">
        <v>77</v>
      </c>
      <c r="AY1282" s="269" t="s">
        <v>156</v>
      </c>
    </row>
    <row r="1283" s="13" customFormat="1">
      <c r="A1283" s="13"/>
      <c r="B1283" s="238"/>
      <c r="C1283" s="239"/>
      <c r="D1283" s="233" t="s">
        <v>170</v>
      </c>
      <c r="E1283" s="240" t="s">
        <v>1</v>
      </c>
      <c r="F1283" s="241" t="s">
        <v>1288</v>
      </c>
      <c r="G1283" s="239"/>
      <c r="H1283" s="242">
        <v>16.890000000000001</v>
      </c>
      <c r="I1283" s="243"/>
      <c r="J1283" s="239"/>
      <c r="K1283" s="239"/>
      <c r="L1283" s="244"/>
      <c r="M1283" s="245"/>
      <c r="N1283" s="246"/>
      <c r="O1283" s="246"/>
      <c r="P1283" s="246"/>
      <c r="Q1283" s="246"/>
      <c r="R1283" s="246"/>
      <c r="S1283" s="246"/>
      <c r="T1283" s="247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48" t="s">
        <v>170</v>
      </c>
      <c r="AU1283" s="248" t="s">
        <v>157</v>
      </c>
      <c r="AV1283" s="13" t="s">
        <v>87</v>
      </c>
      <c r="AW1283" s="13" t="s">
        <v>35</v>
      </c>
      <c r="AX1283" s="13" t="s">
        <v>77</v>
      </c>
      <c r="AY1283" s="248" t="s">
        <v>156</v>
      </c>
    </row>
    <row r="1284" s="13" customFormat="1">
      <c r="A1284" s="13"/>
      <c r="B1284" s="238"/>
      <c r="C1284" s="239"/>
      <c r="D1284" s="233" t="s">
        <v>170</v>
      </c>
      <c r="E1284" s="240" t="s">
        <v>1</v>
      </c>
      <c r="F1284" s="241" t="s">
        <v>1289</v>
      </c>
      <c r="G1284" s="239"/>
      <c r="H1284" s="242">
        <v>37.5</v>
      </c>
      <c r="I1284" s="243"/>
      <c r="J1284" s="239"/>
      <c r="K1284" s="239"/>
      <c r="L1284" s="244"/>
      <c r="M1284" s="245"/>
      <c r="N1284" s="246"/>
      <c r="O1284" s="246"/>
      <c r="P1284" s="246"/>
      <c r="Q1284" s="246"/>
      <c r="R1284" s="246"/>
      <c r="S1284" s="246"/>
      <c r="T1284" s="247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48" t="s">
        <v>170</v>
      </c>
      <c r="AU1284" s="248" t="s">
        <v>157</v>
      </c>
      <c r="AV1284" s="13" t="s">
        <v>87</v>
      </c>
      <c r="AW1284" s="13" t="s">
        <v>35</v>
      </c>
      <c r="AX1284" s="13" t="s">
        <v>77</v>
      </c>
      <c r="AY1284" s="248" t="s">
        <v>156</v>
      </c>
    </row>
    <row r="1285" s="13" customFormat="1">
      <c r="A1285" s="13"/>
      <c r="B1285" s="238"/>
      <c r="C1285" s="239"/>
      <c r="D1285" s="233" t="s">
        <v>170</v>
      </c>
      <c r="E1285" s="240" t="s">
        <v>1</v>
      </c>
      <c r="F1285" s="241" t="s">
        <v>1290</v>
      </c>
      <c r="G1285" s="239"/>
      <c r="H1285" s="242">
        <v>14.279999999999999</v>
      </c>
      <c r="I1285" s="243"/>
      <c r="J1285" s="239"/>
      <c r="K1285" s="239"/>
      <c r="L1285" s="244"/>
      <c r="M1285" s="245"/>
      <c r="N1285" s="246"/>
      <c r="O1285" s="246"/>
      <c r="P1285" s="246"/>
      <c r="Q1285" s="246"/>
      <c r="R1285" s="246"/>
      <c r="S1285" s="246"/>
      <c r="T1285" s="247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48" t="s">
        <v>170</v>
      </c>
      <c r="AU1285" s="248" t="s">
        <v>157</v>
      </c>
      <c r="AV1285" s="13" t="s">
        <v>87</v>
      </c>
      <c r="AW1285" s="13" t="s">
        <v>35</v>
      </c>
      <c r="AX1285" s="13" t="s">
        <v>77</v>
      </c>
      <c r="AY1285" s="248" t="s">
        <v>156</v>
      </c>
    </row>
    <row r="1286" s="13" customFormat="1">
      <c r="A1286" s="13"/>
      <c r="B1286" s="238"/>
      <c r="C1286" s="239"/>
      <c r="D1286" s="233" t="s">
        <v>170</v>
      </c>
      <c r="E1286" s="240" t="s">
        <v>1</v>
      </c>
      <c r="F1286" s="241" t="s">
        <v>1291</v>
      </c>
      <c r="G1286" s="239"/>
      <c r="H1286" s="242">
        <v>13.92</v>
      </c>
      <c r="I1286" s="243"/>
      <c r="J1286" s="239"/>
      <c r="K1286" s="239"/>
      <c r="L1286" s="244"/>
      <c r="M1286" s="245"/>
      <c r="N1286" s="246"/>
      <c r="O1286" s="246"/>
      <c r="P1286" s="246"/>
      <c r="Q1286" s="246"/>
      <c r="R1286" s="246"/>
      <c r="S1286" s="246"/>
      <c r="T1286" s="247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248" t="s">
        <v>170</v>
      </c>
      <c r="AU1286" s="248" t="s">
        <v>157</v>
      </c>
      <c r="AV1286" s="13" t="s">
        <v>87</v>
      </c>
      <c r="AW1286" s="13" t="s">
        <v>35</v>
      </c>
      <c r="AX1286" s="13" t="s">
        <v>77</v>
      </c>
      <c r="AY1286" s="248" t="s">
        <v>156</v>
      </c>
    </row>
    <row r="1287" s="13" customFormat="1">
      <c r="A1287" s="13"/>
      <c r="B1287" s="238"/>
      <c r="C1287" s="239"/>
      <c r="D1287" s="233" t="s">
        <v>170</v>
      </c>
      <c r="E1287" s="240" t="s">
        <v>1</v>
      </c>
      <c r="F1287" s="241" t="s">
        <v>1292</v>
      </c>
      <c r="G1287" s="239"/>
      <c r="H1287" s="242">
        <v>31.170000000000002</v>
      </c>
      <c r="I1287" s="243"/>
      <c r="J1287" s="239"/>
      <c r="K1287" s="239"/>
      <c r="L1287" s="244"/>
      <c r="M1287" s="245"/>
      <c r="N1287" s="246"/>
      <c r="O1287" s="246"/>
      <c r="P1287" s="246"/>
      <c r="Q1287" s="246"/>
      <c r="R1287" s="246"/>
      <c r="S1287" s="246"/>
      <c r="T1287" s="247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248" t="s">
        <v>170</v>
      </c>
      <c r="AU1287" s="248" t="s">
        <v>157</v>
      </c>
      <c r="AV1287" s="13" t="s">
        <v>87</v>
      </c>
      <c r="AW1287" s="13" t="s">
        <v>35</v>
      </c>
      <c r="AX1287" s="13" t="s">
        <v>77</v>
      </c>
      <c r="AY1287" s="248" t="s">
        <v>156</v>
      </c>
    </row>
    <row r="1288" s="16" customFormat="1">
      <c r="A1288" s="16"/>
      <c r="B1288" s="280"/>
      <c r="C1288" s="281"/>
      <c r="D1288" s="233" t="s">
        <v>170</v>
      </c>
      <c r="E1288" s="282" t="s">
        <v>1</v>
      </c>
      <c r="F1288" s="283" t="s">
        <v>522</v>
      </c>
      <c r="G1288" s="281"/>
      <c r="H1288" s="284">
        <v>113.76000000000001</v>
      </c>
      <c r="I1288" s="285"/>
      <c r="J1288" s="281"/>
      <c r="K1288" s="281"/>
      <c r="L1288" s="286"/>
      <c r="M1288" s="287"/>
      <c r="N1288" s="288"/>
      <c r="O1288" s="288"/>
      <c r="P1288" s="288"/>
      <c r="Q1288" s="288"/>
      <c r="R1288" s="288"/>
      <c r="S1288" s="288"/>
      <c r="T1288" s="289"/>
      <c r="U1288" s="16"/>
      <c r="V1288" s="16"/>
      <c r="W1288" s="16"/>
      <c r="X1288" s="16"/>
      <c r="Y1288" s="16"/>
      <c r="Z1288" s="16"/>
      <c r="AA1288" s="16"/>
      <c r="AB1288" s="16"/>
      <c r="AC1288" s="16"/>
      <c r="AD1288" s="16"/>
      <c r="AE1288" s="16"/>
      <c r="AT1288" s="290" t="s">
        <v>170</v>
      </c>
      <c r="AU1288" s="290" t="s">
        <v>157</v>
      </c>
      <c r="AV1288" s="16" t="s">
        <v>157</v>
      </c>
      <c r="AW1288" s="16" t="s">
        <v>35</v>
      </c>
      <c r="AX1288" s="16" t="s">
        <v>77</v>
      </c>
      <c r="AY1288" s="290" t="s">
        <v>156</v>
      </c>
    </row>
    <row r="1289" s="14" customFormat="1">
      <c r="A1289" s="14"/>
      <c r="B1289" s="249"/>
      <c r="C1289" s="250"/>
      <c r="D1289" s="233" t="s">
        <v>170</v>
      </c>
      <c r="E1289" s="251" t="s">
        <v>1</v>
      </c>
      <c r="F1289" s="252" t="s">
        <v>174</v>
      </c>
      <c r="G1289" s="250"/>
      <c r="H1289" s="253">
        <v>269.80200000000002</v>
      </c>
      <c r="I1289" s="254"/>
      <c r="J1289" s="250"/>
      <c r="K1289" s="250"/>
      <c r="L1289" s="255"/>
      <c r="M1289" s="291"/>
      <c r="N1289" s="292"/>
      <c r="O1289" s="292"/>
      <c r="P1289" s="292"/>
      <c r="Q1289" s="292"/>
      <c r="R1289" s="292"/>
      <c r="S1289" s="292"/>
      <c r="T1289" s="293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59" t="s">
        <v>170</v>
      </c>
      <c r="AU1289" s="259" t="s">
        <v>157</v>
      </c>
      <c r="AV1289" s="14" t="s">
        <v>166</v>
      </c>
      <c r="AW1289" s="14" t="s">
        <v>35</v>
      </c>
      <c r="AX1289" s="14" t="s">
        <v>85</v>
      </c>
      <c r="AY1289" s="259" t="s">
        <v>156</v>
      </c>
    </row>
    <row r="1290" s="2" customFormat="1" ht="6.96" customHeight="1">
      <c r="A1290" s="40"/>
      <c r="B1290" s="68"/>
      <c r="C1290" s="69"/>
      <c r="D1290" s="69"/>
      <c r="E1290" s="69"/>
      <c r="F1290" s="69"/>
      <c r="G1290" s="69"/>
      <c r="H1290" s="69"/>
      <c r="I1290" s="69"/>
      <c r="J1290" s="69"/>
      <c r="K1290" s="69"/>
      <c r="L1290" s="46"/>
      <c r="M1290" s="40"/>
      <c r="O1290" s="40"/>
      <c r="P1290" s="40"/>
      <c r="Q1290" s="40"/>
      <c r="R1290" s="40"/>
      <c r="S1290" s="40"/>
      <c r="T1290" s="40"/>
      <c r="U1290" s="40"/>
      <c r="V1290" s="40"/>
      <c r="W1290" s="40"/>
      <c r="X1290" s="40"/>
      <c r="Y1290" s="40"/>
      <c r="Z1290" s="40"/>
      <c r="AA1290" s="40"/>
      <c r="AB1290" s="40"/>
      <c r="AC1290" s="40"/>
      <c r="AD1290" s="40"/>
      <c r="AE1290" s="40"/>
    </row>
  </sheetData>
  <sheetProtection sheet="1" autoFilter="0" formatColumns="0" formatRows="0" objects="1" scenarios="1" spinCount="100000" saltValue="v2Z7LtXlM69KE8GOKqwRXp/uhsvQdIRG6uiYLa7rudYSFCuno/q6btI5CCswYfboikk8gVy7l6qD7nDmDEV8BQ==" hashValue="0wm7RbDx66FCxQPeEBMMiNC8LRkxpvdqoUjXnXapW/F79ohmQAHYVb8vyySrJscfizRbjOj1yG5UdSe9lWMQTQ==" algorithmName="SHA-512" password="CC35"/>
  <autoFilter ref="C145:K1289"/>
  <mergeCells count="9">
    <mergeCell ref="E7:H7"/>
    <mergeCell ref="E9:H9"/>
    <mergeCell ref="E18:H18"/>
    <mergeCell ref="E27:H27"/>
    <mergeCell ref="E85:H85"/>
    <mergeCell ref="E87:H87"/>
    <mergeCell ref="E136:H136"/>
    <mergeCell ref="E138:H13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2"/>
      <c r="AT3" s="19" t="s">
        <v>87</v>
      </c>
    </row>
    <row r="4" s="1" customFormat="1" ht="24.96" customHeight="1">
      <c r="B4" s="22"/>
      <c r="D4" s="140" t="s">
        <v>103</v>
      </c>
      <c r="L4" s="22"/>
      <c r="M4" s="141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2" t="s">
        <v>16</v>
      </c>
      <c r="L6" s="22"/>
    </row>
    <row r="7" s="1" customFormat="1" ht="16.5" customHeight="1">
      <c r="B7" s="22"/>
      <c r="E7" s="143" t="str">
        <f>'Rekapitulace stavby'!K6</f>
        <v>SPŠT - oprava sociálních zařízení a stavební úpravy v budově A</v>
      </c>
      <c r="F7" s="142"/>
      <c r="G7" s="142"/>
      <c r="H7" s="142"/>
      <c r="L7" s="22"/>
    </row>
    <row r="8" s="2" customFormat="1" ht="12" customHeight="1">
      <c r="A8" s="40"/>
      <c r="B8" s="46"/>
      <c r="C8" s="40"/>
      <c r="D8" s="142" t="s">
        <v>104</v>
      </c>
      <c r="E8" s="40"/>
      <c r="F8" s="40"/>
      <c r="G8" s="40"/>
      <c r="H8" s="40"/>
      <c r="I8" s="40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4" t="s">
        <v>1311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2" t="s">
        <v>18</v>
      </c>
      <c r="E11" s="40"/>
      <c r="F11" s="145" t="s">
        <v>1</v>
      </c>
      <c r="G11" s="40"/>
      <c r="H11" s="40"/>
      <c r="I11" s="142" t="s">
        <v>19</v>
      </c>
      <c r="J11" s="145" t="s">
        <v>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2" t="s">
        <v>20</v>
      </c>
      <c r="E12" s="40"/>
      <c r="F12" s="145" t="s">
        <v>21</v>
      </c>
      <c r="G12" s="40"/>
      <c r="H12" s="40"/>
      <c r="I12" s="142" t="s">
        <v>22</v>
      </c>
      <c r="J12" s="146" t="str">
        <f>'Rekapitulace stavby'!AN8</f>
        <v>16. 12. 2024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2" t="s">
        <v>24</v>
      </c>
      <c r="E14" s="40"/>
      <c r="F14" s="40"/>
      <c r="G14" s="40"/>
      <c r="H14" s="40"/>
      <c r="I14" s="142" t="s">
        <v>25</v>
      </c>
      <c r="J14" s="145" t="s">
        <v>26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5" t="s">
        <v>27</v>
      </c>
      <c r="F15" s="40"/>
      <c r="G15" s="40"/>
      <c r="H15" s="40"/>
      <c r="I15" s="142" t="s">
        <v>28</v>
      </c>
      <c r="J15" s="145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2" t="s">
        <v>29</v>
      </c>
      <c r="E17" s="40"/>
      <c r="F17" s="40"/>
      <c r="G17" s="40"/>
      <c r="H17" s="40"/>
      <c r="I17" s="142" t="s">
        <v>25</v>
      </c>
      <c r="J17" s="35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5"/>
      <c r="G18" s="145"/>
      <c r="H18" s="145"/>
      <c r="I18" s="142" t="s">
        <v>28</v>
      </c>
      <c r="J18" s="35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2" t="s">
        <v>31</v>
      </c>
      <c r="E20" s="40"/>
      <c r="F20" s="40"/>
      <c r="G20" s="40"/>
      <c r="H20" s="40"/>
      <c r="I20" s="142" t="s">
        <v>25</v>
      </c>
      <c r="J20" s="145" t="s">
        <v>32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5" t="s">
        <v>33</v>
      </c>
      <c r="F21" s="40"/>
      <c r="G21" s="40"/>
      <c r="H21" s="40"/>
      <c r="I21" s="142" t="s">
        <v>28</v>
      </c>
      <c r="J21" s="145" t="s">
        <v>1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2" t="s">
        <v>34</v>
      </c>
      <c r="E23" s="40"/>
      <c r="F23" s="40"/>
      <c r="G23" s="40"/>
      <c r="H23" s="40"/>
      <c r="I23" s="142" t="s">
        <v>25</v>
      </c>
      <c r="J23" s="145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5" t="s">
        <v>33</v>
      </c>
      <c r="F24" s="40"/>
      <c r="G24" s="40"/>
      <c r="H24" s="40"/>
      <c r="I24" s="142" t="s">
        <v>28</v>
      </c>
      <c r="J24" s="145" t="s">
        <v>1</v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2" t="s">
        <v>36</v>
      </c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1"/>
      <c r="E29" s="151"/>
      <c r="F29" s="151"/>
      <c r="G29" s="151"/>
      <c r="H29" s="151"/>
      <c r="I29" s="151"/>
      <c r="J29" s="151"/>
      <c r="K29" s="151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2" t="s">
        <v>37</v>
      </c>
      <c r="E30" s="40"/>
      <c r="F30" s="40"/>
      <c r="G30" s="40"/>
      <c r="H30" s="40"/>
      <c r="I30" s="40"/>
      <c r="J30" s="153">
        <f>ROUND(J143, 2)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1"/>
      <c r="E31" s="151"/>
      <c r="F31" s="151"/>
      <c r="G31" s="151"/>
      <c r="H31" s="151"/>
      <c r="I31" s="151"/>
      <c r="J31" s="151"/>
      <c r="K31" s="151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4" t="s">
        <v>39</v>
      </c>
      <c r="G32" s="40"/>
      <c r="H32" s="40"/>
      <c r="I32" s="154" t="s">
        <v>38</v>
      </c>
      <c r="J32" s="154" t="s">
        <v>40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41</v>
      </c>
      <c r="E33" s="142" t="s">
        <v>42</v>
      </c>
      <c r="F33" s="156">
        <f>ROUND((SUM(BE143:BE783)),  2)</f>
        <v>0</v>
      </c>
      <c r="G33" s="40"/>
      <c r="H33" s="40"/>
      <c r="I33" s="157">
        <v>0.20999999999999999</v>
      </c>
      <c r="J33" s="156">
        <f>ROUND(((SUM(BE143:BE783))*I33),  2)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2" t="s">
        <v>43</v>
      </c>
      <c r="F34" s="156">
        <f>ROUND((SUM(BF143:BF783)),  2)</f>
        <v>0</v>
      </c>
      <c r="G34" s="40"/>
      <c r="H34" s="40"/>
      <c r="I34" s="157">
        <v>0.12</v>
      </c>
      <c r="J34" s="156">
        <f>ROUND(((SUM(BF143:BF783))*I34), 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2" t="s">
        <v>44</v>
      </c>
      <c r="F35" s="156">
        <f>ROUND((SUM(BG143:BG783)),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2" t="s">
        <v>45</v>
      </c>
      <c r="F36" s="156">
        <f>ROUND((SUM(BH143:BH783)),  2)</f>
        <v>0</v>
      </c>
      <c r="G36" s="40"/>
      <c r="H36" s="40"/>
      <c r="I36" s="157">
        <v>0.12</v>
      </c>
      <c r="J36" s="156">
        <f>0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2" t="s">
        <v>46</v>
      </c>
      <c r="F37" s="156">
        <f>ROUND((SUM(BI143:BI783)),  2)</f>
        <v>0</v>
      </c>
      <c r="G37" s="40"/>
      <c r="H37" s="40"/>
      <c r="I37" s="157">
        <v>0</v>
      </c>
      <c r="J37" s="156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47</v>
      </c>
      <c r="E39" s="160"/>
      <c r="F39" s="160"/>
      <c r="G39" s="161" t="s">
        <v>48</v>
      </c>
      <c r="H39" s="162" t="s">
        <v>49</v>
      </c>
      <c r="I39" s="160"/>
      <c r="J39" s="163">
        <f>SUM(J30:J37)</f>
        <v>0</v>
      </c>
      <c r="K39" s="164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5"/>
      <c r="D50" s="165" t="s">
        <v>50</v>
      </c>
      <c r="E50" s="166"/>
      <c r="F50" s="166"/>
      <c r="G50" s="165" t="s">
        <v>51</v>
      </c>
      <c r="H50" s="166"/>
      <c r="I50" s="166"/>
      <c r="J50" s="166"/>
      <c r="K50" s="166"/>
      <c r="L50" s="6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40"/>
      <c r="B61" s="46"/>
      <c r="C61" s="40"/>
      <c r="D61" s="167" t="s">
        <v>52</v>
      </c>
      <c r="E61" s="168"/>
      <c r="F61" s="169" t="s">
        <v>53</v>
      </c>
      <c r="G61" s="167" t="s">
        <v>52</v>
      </c>
      <c r="H61" s="168"/>
      <c r="I61" s="168"/>
      <c r="J61" s="170" t="s">
        <v>53</v>
      </c>
      <c r="K61" s="168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40"/>
      <c r="B65" s="46"/>
      <c r="C65" s="40"/>
      <c r="D65" s="165" t="s">
        <v>54</v>
      </c>
      <c r="E65" s="171"/>
      <c r="F65" s="171"/>
      <c r="G65" s="165" t="s">
        <v>55</v>
      </c>
      <c r="H65" s="171"/>
      <c r="I65" s="171"/>
      <c r="J65" s="171"/>
      <c r="K65" s="17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40"/>
      <c r="B76" s="46"/>
      <c r="C76" s="40"/>
      <c r="D76" s="167" t="s">
        <v>52</v>
      </c>
      <c r="E76" s="168"/>
      <c r="F76" s="169" t="s">
        <v>53</v>
      </c>
      <c r="G76" s="167" t="s">
        <v>52</v>
      </c>
      <c r="H76" s="168"/>
      <c r="I76" s="168"/>
      <c r="J76" s="170" t="s">
        <v>53</v>
      </c>
      <c r="K76" s="168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106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76" t="str">
        <f>E7</f>
        <v>SPŠT - oprava sociálních zařízení a stavební úpravy v budově A</v>
      </c>
      <c r="F85" s="34"/>
      <c r="G85" s="34"/>
      <c r="H85" s="34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104</v>
      </c>
      <c r="D86" s="42"/>
      <c r="E86" s="42"/>
      <c r="F86" s="42"/>
      <c r="G86" s="42"/>
      <c r="H86" s="42"/>
      <c r="I86" s="42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8" t="str">
        <f>E9</f>
        <v>D1.4.1 - Zdravotně technické instalace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20</v>
      </c>
      <c r="D89" s="42"/>
      <c r="E89" s="42"/>
      <c r="F89" s="29" t="str">
        <f>F12</f>
        <v>Třebíč, Manželů Curieových 734</v>
      </c>
      <c r="G89" s="42"/>
      <c r="H89" s="42"/>
      <c r="I89" s="34" t="s">
        <v>22</v>
      </c>
      <c r="J89" s="81" t="str">
        <f>IF(J12="","",J12)</f>
        <v>16. 12. 2024</v>
      </c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24</v>
      </c>
      <c r="D91" s="42"/>
      <c r="E91" s="42"/>
      <c r="F91" s="29" t="str">
        <f>E15</f>
        <v>Střední průmyslová škola Třebíč</v>
      </c>
      <c r="G91" s="42"/>
      <c r="H91" s="42"/>
      <c r="I91" s="34" t="s">
        <v>31</v>
      </c>
      <c r="J91" s="38" t="str">
        <f>E21</f>
        <v>Ing. Radovan Vejvoda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29</v>
      </c>
      <c r="D92" s="42"/>
      <c r="E92" s="42"/>
      <c r="F92" s="29" t="str">
        <f>IF(E18="","",E18)</f>
        <v>Vyplň údaj</v>
      </c>
      <c r="G92" s="42"/>
      <c r="H92" s="42"/>
      <c r="I92" s="34" t="s">
        <v>34</v>
      </c>
      <c r="J92" s="38" t="str">
        <f>E24</f>
        <v>Ing. Radovan Vejvoda</v>
      </c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9.28" customHeight="1">
      <c r="A94" s="40"/>
      <c r="B94" s="41"/>
      <c r="C94" s="177" t="s">
        <v>107</v>
      </c>
      <c r="D94" s="178"/>
      <c r="E94" s="178"/>
      <c r="F94" s="178"/>
      <c r="G94" s="178"/>
      <c r="H94" s="178"/>
      <c r="I94" s="178"/>
      <c r="J94" s="179" t="s">
        <v>108</v>
      </c>
      <c r="K94" s="178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2.8" customHeight="1">
      <c r="A96" s="40"/>
      <c r="B96" s="41"/>
      <c r="C96" s="180" t="s">
        <v>109</v>
      </c>
      <c r="D96" s="42"/>
      <c r="E96" s="42"/>
      <c r="F96" s="42"/>
      <c r="G96" s="42"/>
      <c r="H96" s="42"/>
      <c r="I96" s="42"/>
      <c r="J96" s="112">
        <f>J143</f>
        <v>0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U96" s="19" t="s">
        <v>110</v>
      </c>
    </row>
    <row r="97" s="9" customFormat="1" ht="24.96" customHeight="1">
      <c r="A97" s="9"/>
      <c r="B97" s="181"/>
      <c r="C97" s="182"/>
      <c r="D97" s="183" t="s">
        <v>111</v>
      </c>
      <c r="E97" s="184"/>
      <c r="F97" s="184"/>
      <c r="G97" s="184"/>
      <c r="H97" s="184"/>
      <c r="I97" s="184"/>
      <c r="J97" s="185">
        <f>J144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1312</v>
      </c>
      <c r="E98" s="190"/>
      <c r="F98" s="190"/>
      <c r="G98" s="190"/>
      <c r="H98" s="190"/>
      <c r="I98" s="190"/>
      <c r="J98" s="191">
        <f>J145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7"/>
      <c r="C99" s="188"/>
      <c r="D99" s="189" t="s">
        <v>1313</v>
      </c>
      <c r="E99" s="190"/>
      <c r="F99" s="190"/>
      <c r="G99" s="190"/>
      <c r="H99" s="190"/>
      <c r="I99" s="190"/>
      <c r="J99" s="191">
        <f>J146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7"/>
      <c r="C100" s="188"/>
      <c r="D100" s="189" t="s">
        <v>1314</v>
      </c>
      <c r="E100" s="190"/>
      <c r="F100" s="190"/>
      <c r="G100" s="190"/>
      <c r="H100" s="190"/>
      <c r="I100" s="190"/>
      <c r="J100" s="191">
        <f>J151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87"/>
      <c r="C101" s="188"/>
      <c r="D101" s="189" t="s">
        <v>1315</v>
      </c>
      <c r="E101" s="190"/>
      <c r="F101" s="190"/>
      <c r="G101" s="190"/>
      <c r="H101" s="190"/>
      <c r="I101" s="190"/>
      <c r="J101" s="191">
        <f>J174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112</v>
      </c>
      <c r="E102" s="190"/>
      <c r="F102" s="190"/>
      <c r="G102" s="190"/>
      <c r="H102" s="190"/>
      <c r="I102" s="190"/>
      <c r="J102" s="191">
        <f>J190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7"/>
      <c r="C103" s="188"/>
      <c r="D103" s="189" t="s">
        <v>1316</v>
      </c>
      <c r="E103" s="190"/>
      <c r="F103" s="190"/>
      <c r="G103" s="190"/>
      <c r="H103" s="190"/>
      <c r="I103" s="190"/>
      <c r="J103" s="191">
        <f>J191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7"/>
      <c r="C104" s="188"/>
      <c r="D104" s="189" t="s">
        <v>1317</v>
      </c>
      <c r="E104" s="190"/>
      <c r="F104" s="190"/>
      <c r="G104" s="190"/>
      <c r="H104" s="190"/>
      <c r="I104" s="190"/>
      <c r="J104" s="191">
        <f>J196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7"/>
      <c r="C105" s="188"/>
      <c r="D105" s="189" t="s">
        <v>121</v>
      </c>
      <c r="E105" s="190"/>
      <c r="F105" s="190"/>
      <c r="G105" s="190"/>
      <c r="H105" s="190"/>
      <c r="I105" s="190"/>
      <c r="J105" s="191">
        <f>J201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87"/>
      <c r="C106" s="188"/>
      <c r="D106" s="189" t="s">
        <v>122</v>
      </c>
      <c r="E106" s="190"/>
      <c r="F106" s="190"/>
      <c r="G106" s="190"/>
      <c r="H106" s="190"/>
      <c r="I106" s="190"/>
      <c r="J106" s="191">
        <f>J202</f>
        <v>0</v>
      </c>
      <c r="K106" s="188"/>
      <c r="L106" s="19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187"/>
      <c r="C107" s="188"/>
      <c r="D107" s="189" t="s">
        <v>123</v>
      </c>
      <c r="E107" s="190"/>
      <c r="F107" s="190"/>
      <c r="G107" s="190"/>
      <c r="H107" s="190"/>
      <c r="I107" s="190"/>
      <c r="J107" s="191">
        <f>J208</f>
        <v>0</v>
      </c>
      <c r="K107" s="188"/>
      <c r="L107" s="19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4.88" customHeight="1">
      <c r="A108" s="10"/>
      <c r="B108" s="187"/>
      <c r="C108" s="188"/>
      <c r="D108" s="189" t="s">
        <v>125</v>
      </c>
      <c r="E108" s="190"/>
      <c r="F108" s="190"/>
      <c r="G108" s="190"/>
      <c r="H108" s="190"/>
      <c r="I108" s="190"/>
      <c r="J108" s="191">
        <f>J217</f>
        <v>0</v>
      </c>
      <c r="K108" s="188"/>
      <c r="L108" s="19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4.88" customHeight="1">
      <c r="A109" s="10"/>
      <c r="B109" s="187"/>
      <c r="C109" s="188"/>
      <c r="D109" s="189" t="s">
        <v>126</v>
      </c>
      <c r="E109" s="190"/>
      <c r="F109" s="190"/>
      <c r="G109" s="190"/>
      <c r="H109" s="190"/>
      <c r="I109" s="190"/>
      <c r="J109" s="191">
        <f>J236</f>
        <v>0</v>
      </c>
      <c r="K109" s="188"/>
      <c r="L109" s="19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21.84" customHeight="1">
      <c r="A110" s="10"/>
      <c r="B110" s="187"/>
      <c r="C110" s="188"/>
      <c r="D110" s="189" t="s">
        <v>1318</v>
      </c>
      <c r="E110" s="190"/>
      <c r="F110" s="190"/>
      <c r="G110" s="190"/>
      <c r="H110" s="190"/>
      <c r="I110" s="190"/>
      <c r="J110" s="191">
        <f>J237</f>
        <v>0</v>
      </c>
      <c r="K110" s="188"/>
      <c r="L110" s="19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21.84" customHeight="1">
      <c r="A111" s="10"/>
      <c r="B111" s="187"/>
      <c r="C111" s="188"/>
      <c r="D111" s="189" t="s">
        <v>1319</v>
      </c>
      <c r="E111" s="190"/>
      <c r="F111" s="190"/>
      <c r="G111" s="190"/>
      <c r="H111" s="190"/>
      <c r="I111" s="190"/>
      <c r="J111" s="191">
        <f>J247</f>
        <v>0</v>
      </c>
      <c r="K111" s="188"/>
      <c r="L111" s="19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7"/>
      <c r="C112" s="188"/>
      <c r="D112" s="189" t="s">
        <v>114</v>
      </c>
      <c r="E112" s="190"/>
      <c r="F112" s="190"/>
      <c r="G112" s="190"/>
      <c r="H112" s="190"/>
      <c r="I112" s="190"/>
      <c r="J112" s="191">
        <f>J250</f>
        <v>0</v>
      </c>
      <c r="K112" s="188"/>
      <c r="L112" s="19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4.88" customHeight="1">
      <c r="A113" s="10"/>
      <c r="B113" s="187"/>
      <c r="C113" s="188"/>
      <c r="D113" s="189" t="s">
        <v>115</v>
      </c>
      <c r="E113" s="190"/>
      <c r="F113" s="190"/>
      <c r="G113" s="190"/>
      <c r="H113" s="190"/>
      <c r="I113" s="190"/>
      <c r="J113" s="191">
        <f>J251</f>
        <v>0</v>
      </c>
      <c r="K113" s="188"/>
      <c r="L113" s="19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81"/>
      <c r="C114" s="182"/>
      <c r="D114" s="183" t="s">
        <v>127</v>
      </c>
      <c r="E114" s="184"/>
      <c r="F114" s="184"/>
      <c r="G114" s="184"/>
      <c r="H114" s="184"/>
      <c r="I114" s="184"/>
      <c r="J114" s="185">
        <f>J256</f>
        <v>0</v>
      </c>
      <c r="K114" s="182"/>
      <c r="L114" s="186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187"/>
      <c r="C115" s="188"/>
      <c r="D115" s="189" t="s">
        <v>1320</v>
      </c>
      <c r="E115" s="190"/>
      <c r="F115" s="190"/>
      <c r="G115" s="190"/>
      <c r="H115" s="190"/>
      <c r="I115" s="190"/>
      <c r="J115" s="191">
        <f>J257</f>
        <v>0</v>
      </c>
      <c r="K115" s="188"/>
      <c r="L115" s="192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4.88" customHeight="1">
      <c r="A116" s="10"/>
      <c r="B116" s="187"/>
      <c r="C116" s="188"/>
      <c r="D116" s="189" t="s">
        <v>130</v>
      </c>
      <c r="E116" s="190"/>
      <c r="F116" s="190"/>
      <c r="G116" s="190"/>
      <c r="H116" s="190"/>
      <c r="I116" s="190"/>
      <c r="J116" s="191">
        <f>J258</f>
        <v>0</v>
      </c>
      <c r="K116" s="188"/>
      <c r="L116" s="192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7"/>
      <c r="C117" s="188"/>
      <c r="D117" s="189" t="s">
        <v>1321</v>
      </c>
      <c r="E117" s="190"/>
      <c r="F117" s="190"/>
      <c r="G117" s="190"/>
      <c r="H117" s="190"/>
      <c r="I117" s="190"/>
      <c r="J117" s="191">
        <f>J295</f>
        <v>0</v>
      </c>
      <c r="K117" s="188"/>
      <c r="L117" s="192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4.88" customHeight="1">
      <c r="A118" s="10"/>
      <c r="B118" s="187"/>
      <c r="C118" s="188"/>
      <c r="D118" s="189" t="s">
        <v>1322</v>
      </c>
      <c r="E118" s="190"/>
      <c r="F118" s="190"/>
      <c r="G118" s="190"/>
      <c r="H118" s="190"/>
      <c r="I118" s="190"/>
      <c r="J118" s="191">
        <f>J296</f>
        <v>0</v>
      </c>
      <c r="K118" s="188"/>
      <c r="L118" s="192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4.88" customHeight="1">
      <c r="A119" s="10"/>
      <c r="B119" s="187"/>
      <c r="C119" s="188"/>
      <c r="D119" s="189" t="s">
        <v>1323</v>
      </c>
      <c r="E119" s="190"/>
      <c r="F119" s="190"/>
      <c r="G119" s="190"/>
      <c r="H119" s="190"/>
      <c r="I119" s="190"/>
      <c r="J119" s="191">
        <f>J404</f>
        <v>0</v>
      </c>
      <c r="K119" s="188"/>
      <c r="L119" s="192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4.88" customHeight="1">
      <c r="A120" s="10"/>
      <c r="B120" s="187"/>
      <c r="C120" s="188"/>
      <c r="D120" s="189" t="s">
        <v>1324</v>
      </c>
      <c r="E120" s="190"/>
      <c r="F120" s="190"/>
      <c r="G120" s="190"/>
      <c r="H120" s="190"/>
      <c r="I120" s="190"/>
      <c r="J120" s="191">
        <f>J558</f>
        <v>0</v>
      </c>
      <c r="K120" s="188"/>
      <c r="L120" s="192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4.88" customHeight="1">
      <c r="A121" s="10"/>
      <c r="B121" s="187"/>
      <c r="C121" s="188"/>
      <c r="D121" s="189" t="s">
        <v>1325</v>
      </c>
      <c r="E121" s="190"/>
      <c r="F121" s="190"/>
      <c r="G121" s="190"/>
      <c r="H121" s="190"/>
      <c r="I121" s="190"/>
      <c r="J121" s="191">
        <f>J720</f>
        <v>0</v>
      </c>
      <c r="K121" s="188"/>
      <c r="L121" s="192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4.88" customHeight="1">
      <c r="A122" s="10"/>
      <c r="B122" s="187"/>
      <c r="C122" s="188"/>
      <c r="D122" s="189" t="s">
        <v>1326</v>
      </c>
      <c r="E122" s="190"/>
      <c r="F122" s="190"/>
      <c r="G122" s="190"/>
      <c r="H122" s="190"/>
      <c r="I122" s="190"/>
      <c r="J122" s="191">
        <f>J765</f>
        <v>0</v>
      </c>
      <c r="K122" s="188"/>
      <c r="L122" s="192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9" customFormat="1" ht="24.96" customHeight="1">
      <c r="A123" s="9"/>
      <c r="B123" s="181"/>
      <c r="C123" s="182"/>
      <c r="D123" s="183" t="s">
        <v>1327</v>
      </c>
      <c r="E123" s="184"/>
      <c r="F123" s="184"/>
      <c r="G123" s="184"/>
      <c r="H123" s="184"/>
      <c r="I123" s="184"/>
      <c r="J123" s="185">
        <f>J776</f>
        <v>0</v>
      </c>
      <c r="K123" s="182"/>
      <c r="L123" s="186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2" customFormat="1" ht="21.84" customHeight="1">
      <c r="A124" s="40"/>
      <c r="B124" s="41"/>
      <c r="C124" s="42"/>
      <c r="D124" s="42"/>
      <c r="E124" s="42"/>
      <c r="F124" s="42"/>
      <c r="G124" s="42"/>
      <c r="H124" s="42"/>
      <c r="I124" s="42"/>
      <c r="J124" s="42"/>
      <c r="K124" s="42"/>
      <c r="L124" s="65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6.96" customHeight="1">
      <c r="A125" s="40"/>
      <c r="B125" s="68"/>
      <c r="C125" s="69"/>
      <c r="D125" s="69"/>
      <c r="E125" s="69"/>
      <c r="F125" s="69"/>
      <c r="G125" s="69"/>
      <c r="H125" s="69"/>
      <c r="I125" s="69"/>
      <c r="J125" s="69"/>
      <c r="K125" s="69"/>
      <c r="L125" s="65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9" s="2" customFormat="1" ht="6.96" customHeight="1">
      <c r="A129" s="40"/>
      <c r="B129" s="70"/>
      <c r="C129" s="71"/>
      <c r="D129" s="71"/>
      <c r="E129" s="71"/>
      <c r="F129" s="71"/>
      <c r="G129" s="71"/>
      <c r="H129" s="71"/>
      <c r="I129" s="71"/>
      <c r="J129" s="71"/>
      <c r="K129" s="71"/>
      <c r="L129" s="65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2" customFormat="1" ht="24.96" customHeight="1">
      <c r="A130" s="40"/>
      <c r="B130" s="41"/>
      <c r="C130" s="25" t="s">
        <v>141</v>
      </c>
      <c r="D130" s="42"/>
      <c r="E130" s="42"/>
      <c r="F130" s="42"/>
      <c r="G130" s="42"/>
      <c r="H130" s="42"/>
      <c r="I130" s="42"/>
      <c r="J130" s="42"/>
      <c r="K130" s="42"/>
      <c r="L130" s="65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1" s="2" customFormat="1" ht="6.96" customHeight="1">
      <c r="A131" s="40"/>
      <c r="B131" s="41"/>
      <c r="C131" s="42"/>
      <c r="D131" s="42"/>
      <c r="E131" s="42"/>
      <c r="F131" s="42"/>
      <c r="G131" s="42"/>
      <c r="H131" s="42"/>
      <c r="I131" s="42"/>
      <c r="J131" s="42"/>
      <c r="K131" s="42"/>
      <c r="L131" s="65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  <row r="132" s="2" customFormat="1" ht="12" customHeight="1">
      <c r="A132" s="40"/>
      <c r="B132" s="41"/>
      <c r="C132" s="34" t="s">
        <v>16</v>
      </c>
      <c r="D132" s="42"/>
      <c r="E132" s="42"/>
      <c r="F132" s="42"/>
      <c r="G132" s="42"/>
      <c r="H132" s="42"/>
      <c r="I132" s="42"/>
      <c r="J132" s="42"/>
      <c r="K132" s="42"/>
      <c r="L132" s="65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  <row r="133" s="2" customFormat="1" ht="16.5" customHeight="1">
      <c r="A133" s="40"/>
      <c r="B133" s="41"/>
      <c r="C133" s="42"/>
      <c r="D133" s="42"/>
      <c r="E133" s="176" t="str">
        <f>E7</f>
        <v>SPŠT - oprava sociálních zařízení a stavební úpravy v budově A</v>
      </c>
      <c r="F133" s="34"/>
      <c r="G133" s="34"/>
      <c r="H133" s="34"/>
      <c r="I133" s="42"/>
      <c r="J133" s="42"/>
      <c r="K133" s="42"/>
      <c r="L133" s="65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</row>
    <row r="134" s="2" customFormat="1" ht="12" customHeight="1">
      <c r="A134" s="40"/>
      <c r="B134" s="41"/>
      <c r="C134" s="34" t="s">
        <v>104</v>
      </c>
      <c r="D134" s="42"/>
      <c r="E134" s="42"/>
      <c r="F134" s="42"/>
      <c r="G134" s="42"/>
      <c r="H134" s="42"/>
      <c r="I134" s="42"/>
      <c r="J134" s="42"/>
      <c r="K134" s="42"/>
      <c r="L134" s="65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</row>
    <row r="135" s="2" customFormat="1" ht="16.5" customHeight="1">
      <c r="A135" s="40"/>
      <c r="B135" s="41"/>
      <c r="C135" s="42"/>
      <c r="D135" s="42"/>
      <c r="E135" s="78" t="str">
        <f>E9</f>
        <v>D1.4.1 - Zdravotně technické instalace</v>
      </c>
      <c r="F135" s="42"/>
      <c r="G135" s="42"/>
      <c r="H135" s="42"/>
      <c r="I135" s="42"/>
      <c r="J135" s="42"/>
      <c r="K135" s="42"/>
      <c r="L135" s="65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</row>
    <row r="136" s="2" customFormat="1" ht="6.96" customHeight="1">
      <c r="A136" s="40"/>
      <c r="B136" s="41"/>
      <c r="C136" s="42"/>
      <c r="D136" s="42"/>
      <c r="E136" s="42"/>
      <c r="F136" s="42"/>
      <c r="G136" s="42"/>
      <c r="H136" s="42"/>
      <c r="I136" s="42"/>
      <c r="J136" s="42"/>
      <c r="K136" s="42"/>
      <c r="L136" s="65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</row>
    <row r="137" s="2" customFormat="1" ht="12" customHeight="1">
      <c r="A137" s="40"/>
      <c r="B137" s="41"/>
      <c r="C137" s="34" t="s">
        <v>20</v>
      </c>
      <c r="D137" s="42"/>
      <c r="E137" s="42"/>
      <c r="F137" s="29" t="str">
        <f>F12</f>
        <v>Třebíč, Manželů Curieových 734</v>
      </c>
      <c r="G137" s="42"/>
      <c r="H137" s="42"/>
      <c r="I137" s="34" t="s">
        <v>22</v>
      </c>
      <c r="J137" s="81" t="str">
        <f>IF(J12="","",J12)</f>
        <v>16. 12. 2024</v>
      </c>
      <c r="K137" s="42"/>
      <c r="L137" s="65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</row>
    <row r="138" s="2" customFormat="1" ht="6.96" customHeight="1">
      <c r="A138" s="40"/>
      <c r="B138" s="41"/>
      <c r="C138" s="42"/>
      <c r="D138" s="42"/>
      <c r="E138" s="42"/>
      <c r="F138" s="42"/>
      <c r="G138" s="42"/>
      <c r="H138" s="42"/>
      <c r="I138" s="42"/>
      <c r="J138" s="42"/>
      <c r="K138" s="42"/>
      <c r="L138" s="65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</row>
    <row r="139" s="2" customFormat="1" ht="15.15" customHeight="1">
      <c r="A139" s="40"/>
      <c r="B139" s="41"/>
      <c r="C139" s="34" t="s">
        <v>24</v>
      </c>
      <c r="D139" s="42"/>
      <c r="E139" s="42"/>
      <c r="F139" s="29" t="str">
        <f>E15</f>
        <v>Střední průmyslová škola Třebíč</v>
      </c>
      <c r="G139" s="42"/>
      <c r="H139" s="42"/>
      <c r="I139" s="34" t="s">
        <v>31</v>
      </c>
      <c r="J139" s="38" t="str">
        <f>E21</f>
        <v>Ing. Radovan Vejvoda</v>
      </c>
      <c r="K139" s="42"/>
      <c r="L139" s="65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</row>
    <row r="140" s="2" customFormat="1" ht="15.15" customHeight="1">
      <c r="A140" s="40"/>
      <c r="B140" s="41"/>
      <c r="C140" s="34" t="s">
        <v>29</v>
      </c>
      <c r="D140" s="42"/>
      <c r="E140" s="42"/>
      <c r="F140" s="29" t="str">
        <f>IF(E18="","",E18)</f>
        <v>Vyplň údaj</v>
      </c>
      <c r="G140" s="42"/>
      <c r="H140" s="42"/>
      <c r="I140" s="34" t="s">
        <v>34</v>
      </c>
      <c r="J140" s="38" t="str">
        <f>E24</f>
        <v>Ing. Radovan Vejvoda</v>
      </c>
      <c r="K140" s="42"/>
      <c r="L140" s="65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</row>
    <row r="141" s="2" customFormat="1" ht="10.32" customHeight="1">
      <c r="A141" s="40"/>
      <c r="B141" s="41"/>
      <c r="C141" s="42"/>
      <c r="D141" s="42"/>
      <c r="E141" s="42"/>
      <c r="F141" s="42"/>
      <c r="G141" s="42"/>
      <c r="H141" s="42"/>
      <c r="I141" s="42"/>
      <c r="J141" s="42"/>
      <c r="K141" s="42"/>
      <c r="L141" s="65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</row>
    <row r="142" s="11" customFormat="1" ht="29.28" customHeight="1">
      <c r="A142" s="193"/>
      <c r="B142" s="194"/>
      <c r="C142" s="195" t="s">
        <v>142</v>
      </c>
      <c r="D142" s="196" t="s">
        <v>62</v>
      </c>
      <c r="E142" s="196" t="s">
        <v>58</v>
      </c>
      <c r="F142" s="196" t="s">
        <v>59</v>
      </c>
      <c r="G142" s="196" t="s">
        <v>143</v>
      </c>
      <c r="H142" s="196" t="s">
        <v>144</v>
      </c>
      <c r="I142" s="196" t="s">
        <v>145</v>
      </c>
      <c r="J142" s="196" t="s">
        <v>108</v>
      </c>
      <c r="K142" s="197" t="s">
        <v>146</v>
      </c>
      <c r="L142" s="198"/>
      <c r="M142" s="102" t="s">
        <v>1</v>
      </c>
      <c r="N142" s="103" t="s">
        <v>41</v>
      </c>
      <c r="O142" s="103" t="s">
        <v>147</v>
      </c>
      <c r="P142" s="103" t="s">
        <v>148</v>
      </c>
      <c r="Q142" s="103" t="s">
        <v>149</v>
      </c>
      <c r="R142" s="103" t="s">
        <v>150</v>
      </c>
      <c r="S142" s="103" t="s">
        <v>151</v>
      </c>
      <c r="T142" s="104" t="s">
        <v>152</v>
      </c>
      <c r="U142" s="193"/>
      <c r="V142" s="193"/>
      <c r="W142" s="193"/>
      <c r="X142" s="193"/>
      <c r="Y142" s="193"/>
      <c r="Z142" s="193"/>
      <c r="AA142" s="193"/>
      <c r="AB142" s="193"/>
      <c r="AC142" s="193"/>
      <c r="AD142" s="193"/>
      <c r="AE142" s="193"/>
    </row>
    <row r="143" s="2" customFormat="1" ht="22.8" customHeight="1">
      <c r="A143" s="40"/>
      <c r="B143" s="41"/>
      <c r="C143" s="109" t="s">
        <v>153</v>
      </c>
      <c r="D143" s="42"/>
      <c r="E143" s="42"/>
      <c r="F143" s="42"/>
      <c r="G143" s="42"/>
      <c r="H143" s="42"/>
      <c r="I143" s="42"/>
      <c r="J143" s="199">
        <f>BK143</f>
        <v>0</v>
      </c>
      <c r="K143" s="42"/>
      <c r="L143" s="46"/>
      <c r="M143" s="105"/>
      <c r="N143" s="200"/>
      <c r="O143" s="106"/>
      <c r="P143" s="201">
        <f>P144+P256+P776</f>
        <v>0</v>
      </c>
      <c r="Q143" s="106"/>
      <c r="R143" s="201">
        <f>R144+R256+R776</f>
        <v>10.287553583800001</v>
      </c>
      <c r="S143" s="106"/>
      <c r="T143" s="202">
        <f>T144+T256+T776</f>
        <v>4.4699549999999997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76</v>
      </c>
      <c r="AU143" s="19" t="s">
        <v>110</v>
      </c>
      <c r="BK143" s="203">
        <f>BK144+BK256+BK776</f>
        <v>0</v>
      </c>
    </row>
    <row r="144" s="12" customFormat="1" ht="25.92" customHeight="1">
      <c r="A144" s="12"/>
      <c r="B144" s="204"/>
      <c r="C144" s="205"/>
      <c r="D144" s="206" t="s">
        <v>76</v>
      </c>
      <c r="E144" s="207" t="s">
        <v>154</v>
      </c>
      <c r="F144" s="207" t="s">
        <v>155</v>
      </c>
      <c r="G144" s="205"/>
      <c r="H144" s="205"/>
      <c r="I144" s="208"/>
      <c r="J144" s="209">
        <f>BK144</f>
        <v>0</v>
      </c>
      <c r="K144" s="205"/>
      <c r="L144" s="210"/>
      <c r="M144" s="211"/>
      <c r="N144" s="212"/>
      <c r="O144" s="212"/>
      <c r="P144" s="213">
        <f>P145+P190+P196+P201+P250</f>
        <v>0</v>
      </c>
      <c r="Q144" s="212"/>
      <c r="R144" s="213">
        <f>R145+R190+R196+R201+R250</f>
        <v>7.9012757499999999</v>
      </c>
      <c r="S144" s="212"/>
      <c r="T144" s="214">
        <f>T145+T190+T196+T201+T250</f>
        <v>0.56870999999999994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5" t="s">
        <v>85</v>
      </c>
      <c r="AT144" s="216" t="s">
        <v>76</v>
      </c>
      <c r="AU144" s="216" t="s">
        <v>77</v>
      </c>
      <c r="AY144" s="215" t="s">
        <v>156</v>
      </c>
      <c r="BK144" s="217">
        <f>BK145+BK190+BK196+BK201+BK250</f>
        <v>0</v>
      </c>
    </row>
    <row r="145" s="12" customFormat="1" ht="22.8" customHeight="1">
      <c r="A145" s="12"/>
      <c r="B145" s="204"/>
      <c r="C145" s="205"/>
      <c r="D145" s="206" t="s">
        <v>76</v>
      </c>
      <c r="E145" s="218" t="s">
        <v>85</v>
      </c>
      <c r="F145" s="218" t="s">
        <v>1328</v>
      </c>
      <c r="G145" s="205"/>
      <c r="H145" s="205"/>
      <c r="I145" s="208"/>
      <c r="J145" s="219">
        <f>BK145</f>
        <v>0</v>
      </c>
      <c r="K145" s="205"/>
      <c r="L145" s="210"/>
      <c r="M145" s="211"/>
      <c r="N145" s="212"/>
      <c r="O145" s="212"/>
      <c r="P145" s="213">
        <f>P146+P151+P174</f>
        <v>0</v>
      </c>
      <c r="Q145" s="212"/>
      <c r="R145" s="213">
        <f>R146+R151+R174</f>
        <v>5.2000000000000002</v>
      </c>
      <c r="S145" s="212"/>
      <c r="T145" s="214">
        <f>T146+T151+T174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5" t="s">
        <v>85</v>
      </c>
      <c r="AT145" s="216" t="s">
        <v>76</v>
      </c>
      <c r="AU145" s="216" t="s">
        <v>85</v>
      </c>
      <c r="AY145" s="215" t="s">
        <v>156</v>
      </c>
      <c r="BK145" s="217">
        <f>BK146+BK151+BK174</f>
        <v>0</v>
      </c>
    </row>
    <row r="146" s="12" customFormat="1" ht="20.88" customHeight="1">
      <c r="A146" s="12"/>
      <c r="B146" s="204"/>
      <c r="C146" s="205"/>
      <c r="D146" s="206" t="s">
        <v>76</v>
      </c>
      <c r="E146" s="218" t="s">
        <v>255</v>
      </c>
      <c r="F146" s="218" t="s">
        <v>1329</v>
      </c>
      <c r="G146" s="205"/>
      <c r="H146" s="205"/>
      <c r="I146" s="208"/>
      <c r="J146" s="219">
        <f>BK146</f>
        <v>0</v>
      </c>
      <c r="K146" s="205"/>
      <c r="L146" s="210"/>
      <c r="M146" s="211"/>
      <c r="N146" s="212"/>
      <c r="O146" s="212"/>
      <c r="P146" s="213">
        <f>SUM(P147:P150)</f>
        <v>0</v>
      </c>
      <c r="Q146" s="212"/>
      <c r="R146" s="213">
        <f>SUM(R147:R150)</f>
        <v>0</v>
      </c>
      <c r="S146" s="212"/>
      <c r="T146" s="214">
        <f>SUM(T147:T150)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5" t="s">
        <v>85</v>
      </c>
      <c r="AT146" s="216" t="s">
        <v>76</v>
      </c>
      <c r="AU146" s="216" t="s">
        <v>87</v>
      </c>
      <c r="AY146" s="215" t="s">
        <v>156</v>
      </c>
      <c r="BK146" s="217">
        <f>SUM(BK147:BK150)</f>
        <v>0</v>
      </c>
    </row>
    <row r="147" s="2" customFormat="1" ht="24.15" customHeight="1">
      <c r="A147" s="40"/>
      <c r="B147" s="41"/>
      <c r="C147" s="220" t="s">
        <v>85</v>
      </c>
      <c r="D147" s="220" t="s">
        <v>161</v>
      </c>
      <c r="E147" s="221" t="s">
        <v>1330</v>
      </c>
      <c r="F147" s="222" t="s">
        <v>1331</v>
      </c>
      <c r="G147" s="223" t="s">
        <v>452</v>
      </c>
      <c r="H147" s="224">
        <v>14.445</v>
      </c>
      <c r="I147" s="225"/>
      <c r="J147" s="226">
        <f>ROUND(I147*H147,2)</f>
        <v>0</v>
      </c>
      <c r="K147" s="222" t="s">
        <v>1332</v>
      </c>
      <c r="L147" s="46"/>
      <c r="M147" s="227" t="s">
        <v>1</v>
      </c>
      <c r="N147" s="228" t="s">
        <v>42</v>
      </c>
      <c r="O147" s="93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31" t="s">
        <v>166</v>
      </c>
      <c r="AT147" s="231" t="s">
        <v>161</v>
      </c>
      <c r="AU147" s="231" t="s">
        <v>157</v>
      </c>
      <c r="AY147" s="19" t="s">
        <v>156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9" t="s">
        <v>85</v>
      </c>
      <c r="BK147" s="232">
        <f>ROUND(I147*H147,2)</f>
        <v>0</v>
      </c>
      <c r="BL147" s="19" t="s">
        <v>166</v>
      </c>
      <c r="BM147" s="231" t="s">
        <v>1333</v>
      </c>
    </row>
    <row r="148" s="2" customFormat="1">
      <c r="A148" s="40"/>
      <c r="B148" s="41"/>
      <c r="C148" s="42"/>
      <c r="D148" s="233" t="s">
        <v>168</v>
      </c>
      <c r="E148" s="42"/>
      <c r="F148" s="234" t="s">
        <v>1334</v>
      </c>
      <c r="G148" s="42"/>
      <c r="H148" s="42"/>
      <c r="I148" s="235"/>
      <c r="J148" s="42"/>
      <c r="K148" s="42"/>
      <c r="L148" s="46"/>
      <c r="M148" s="236"/>
      <c r="N148" s="237"/>
      <c r="O148" s="93"/>
      <c r="P148" s="93"/>
      <c r="Q148" s="93"/>
      <c r="R148" s="93"/>
      <c r="S148" s="93"/>
      <c r="T148" s="94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168</v>
      </c>
      <c r="AU148" s="19" t="s">
        <v>157</v>
      </c>
    </row>
    <row r="149" s="13" customFormat="1">
      <c r="A149" s="13"/>
      <c r="B149" s="238"/>
      <c r="C149" s="239"/>
      <c r="D149" s="233" t="s">
        <v>170</v>
      </c>
      <c r="E149" s="240" t="s">
        <v>1</v>
      </c>
      <c r="F149" s="241" t="s">
        <v>1335</v>
      </c>
      <c r="G149" s="239"/>
      <c r="H149" s="242">
        <v>14.445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8" t="s">
        <v>170</v>
      </c>
      <c r="AU149" s="248" t="s">
        <v>157</v>
      </c>
      <c r="AV149" s="13" t="s">
        <v>87</v>
      </c>
      <c r="AW149" s="13" t="s">
        <v>35</v>
      </c>
      <c r="AX149" s="13" t="s">
        <v>77</v>
      </c>
      <c r="AY149" s="248" t="s">
        <v>156</v>
      </c>
    </row>
    <row r="150" s="14" customFormat="1">
      <c r="A150" s="14"/>
      <c r="B150" s="249"/>
      <c r="C150" s="250"/>
      <c r="D150" s="233" t="s">
        <v>170</v>
      </c>
      <c r="E150" s="251" t="s">
        <v>1</v>
      </c>
      <c r="F150" s="252" t="s">
        <v>174</v>
      </c>
      <c r="G150" s="250"/>
      <c r="H150" s="253">
        <v>14.445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170</v>
      </c>
      <c r="AU150" s="259" t="s">
        <v>157</v>
      </c>
      <c r="AV150" s="14" t="s">
        <v>166</v>
      </c>
      <c r="AW150" s="14" t="s">
        <v>35</v>
      </c>
      <c r="AX150" s="14" t="s">
        <v>85</v>
      </c>
      <c r="AY150" s="259" t="s">
        <v>156</v>
      </c>
    </row>
    <row r="151" s="12" customFormat="1" ht="20.88" customHeight="1">
      <c r="A151" s="12"/>
      <c r="B151" s="204"/>
      <c r="C151" s="205"/>
      <c r="D151" s="206" t="s">
        <v>76</v>
      </c>
      <c r="E151" s="218" t="s">
        <v>273</v>
      </c>
      <c r="F151" s="218" t="s">
        <v>1336</v>
      </c>
      <c r="G151" s="205"/>
      <c r="H151" s="205"/>
      <c r="I151" s="208"/>
      <c r="J151" s="219">
        <f>BK151</f>
        <v>0</v>
      </c>
      <c r="K151" s="205"/>
      <c r="L151" s="210"/>
      <c r="M151" s="211"/>
      <c r="N151" s="212"/>
      <c r="O151" s="212"/>
      <c r="P151" s="213">
        <f>SUM(P152:P173)</f>
        <v>0</v>
      </c>
      <c r="Q151" s="212"/>
      <c r="R151" s="213">
        <f>SUM(R152:R173)</f>
        <v>0</v>
      </c>
      <c r="S151" s="212"/>
      <c r="T151" s="214">
        <f>SUM(T152:T173)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5" t="s">
        <v>85</v>
      </c>
      <c r="AT151" s="216" t="s">
        <v>76</v>
      </c>
      <c r="AU151" s="216" t="s">
        <v>87</v>
      </c>
      <c r="AY151" s="215" t="s">
        <v>156</v>
      </c>
      <c r="BK151" s="217">
        <f>SUM(BK152:BK173)</f>
        <v>0</v>
      </c>
    </row>
    <row r="152" s="2" customFormat="1" ht="37.8" customHeight="1">
      <c r="A152" s="40"/>
      <c r="B152" s="41"/>
      <c r="C152" s="220" t="s">
        <v>87</v>
      </c>
      <c r="D152" s="220" t="s">
        <v>161</v>
      </c>
      <c r="E152" s="221" t="s">
        <v>1337</v>
      </c>
      <c r="F152" s="222" t="s">
        <v>1338</v>
      </c>
      <c r="G152" s="223" t="s">
        <v>452</v>
      </c>
      <c r="H152" s="224">
        <v>14.445</v>
      </c>
      <c r="I152" s="225"/>
      <c r="J152" s="226">
        <f>ROUND(I152*H152,2)</f>
        <v>0</v>
      </c>
      <c r="K152" s="222" t="s">
        <v>165</v>
      </c>
      <c r="L152" s="46"/>
      <c r="M152" s="227" t="s">
        <v>1</v>
      </c>
      <c r="N152" s="228" t="s">
        <v>42</v>
      </c>
      <c r="O152" s="93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31" t="s">
        <v>166</v>
      </c>
      <c r="AT152" s="231" t="s">
        <v>161</v>
      </c>
      <c r="AU152" s="231" t="s">
        <v>157</v>
      </c>
      <c r="AY152" s="19" t="s">
        <v>156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9" t="s">
        <v>85</v>
      </c>
      <c r="BK152" s="232">
        <f>ROUND(I152*H152,2)</f>
        <v>0</v>
      </c>
      <c r="BL152" s="19" t="s">
        <v>166</v>
      </c>
      <c r="BM152" s="231" t="s">
        <v>1339</v>
      </c>
    </row>
    <row r="153" s="2" customFormat="1">
      <c r="A153" s="40"/>
      <c r="B153" s="41"/>
      <c r="C153" s="42"/>
      <c r="D153" s="233" t="s">
        <v>168</v>
      </c>
      <c r="E153" s="42"/>
      <c r="F153" s="234" t="s">
        <v>1340</v>
      </c>
      <c r="G153" s="42"/>
      <c r="H153" s="42"/>
      <c r="I153" s="235"/>
      <c r="J153" s="42"/>
      <c r="K153" s="42"/>
      <c r="L153" s="46"/>
      <c r="M153" s="236"/>
      <c r="N153" s="237"/>
      <c r="O153" s="93"/>
      <c r="P153" s="93"/>
      <c r="Q153" s="93"/>
      <c r="R153" s="93"/>
      <c r="S153" s="93"/>
      <c r="T153" s="94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168</v>
      </c>
      <c r="AU153" s="19" t="s">
        <v>157</v>
      </c>
    </row>
    <row r="154" s="13" customFormat="1">
      <c r="A154" s="13"/>
      <c r="B154" s="238"/>
      <c r="C154" s="239"/>
      <c r="D154" s="233" t="s">
        <v>170</v>
      </c>
      <c r="E154" s="240" t="s">
        <v>1</v>
      </c>
      <c r="F154" s="241" t="s">
        <v>1335</v>
      </c>
      <c r="G154" s="239"/>
      <c r="H154" s="242">
        <v>14.445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170</v>
      </c>
      <c r="AU154" s="248" t="s">
        <v>157</v>
      </c>
      <c r="AV154" s="13" t="s">
        <v>87</v>
      </c>
      <c r="AW154" s="13" t="s">
        <v>35</v>
      </c>
      <c r="AX154" s="13" t="s">
        <v>77</v>
      </c>
      <c r="AY154" s="248" t="s">
        <v>156</v>
      </c>
    </row>
    <row r="155" s="14" customFormat="1">
      <c r="A155" s="14"/>
      <c r="B155" s="249"/>
      <c r="C155" s="250"/>
      <c r="D155" s="233" t="s">
        <v>170</v>
      </c>
      <c r="E155" s="251" t="s">
        <v>1</v>
      </c>
      <c r="F155" s="252" t="s">
        <v>174</v>
      </c>
      <c r="G155" s="250"/>
      <c r="H155" s="253">
        <v>14.445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9" t="s">
        <v>170</v>
      </c>
      <c r="AU155" s="259" t="s">
        <v>157</v>
      </c>
      <c r="AV155" s="14" t="s">
        <v>166</v>
      </c>
      <c r="AW155" s="14" t="s">
        <v>35</v>
      </c>
      <c r="AX155" s="14" t="s">
        <v>85</v>
      </c>
      <c r="AY155" s="259" t="s">
        <v>156</v>
      </c>
    </row>
    <row r="156" s="2" customFormat="1" ht="37.8" customHeight="1">
      <c r="A156" s="40"/>
      <c r="B156" s="41"/>
      <c r="C156" s="220" t="s">
        <v>157</v>
      </c>
      <c r="D156" s="220" t="s">
        <v>161</v>
      </c>
      <c r="E156" s="221" t="s">
        <v>1341</v>
      </c>
      <c r="F156" s="222" t="s">
        <v>1342</v>
      </c>
      <c r="G156" s="223" t="s">
        <v>452</v>
      </c>
      <c r="H156" s="224">
        <v>72.224999999999994</v>
      </c>
      <c r="I156" s="225"/>
      <c r="J156" s="226">
        <f>ROUND(I156*H156,2)</f>
        <v>0</v>
      </c>
      <c r="K156" s="222" t="s">
        <v>165</v>
      </c>
      <c r="L156" s="46"/>
      <c r="M156" s="227" t="s">
        <v>1</v>
      </c>
      <c r="N156" s="228" t="s">
        <v>42</v>
      </c>
      <c r="O156" s="93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31" t="s">
        <v>166</v>
      </c>
      <c r="AT156" s="231" t="s">
        <v>161</v>
      </c>
      <c r="AU156" s="231" t="s">
        <v>157</v>
      </c>
      <c r="AY156" s="19" t="s">
        <v>156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9" t="s">
        <v>85</v>
      </c>
      <c r="BK156" s="232">
        <f>ROUND(I156*H156,2)</f>
        <v>0</v>
      </c>
      <c r="BL156" s="19" t="s">
        <v>166</v>
      </c>
      <c r="BM156" s="231" t="s">
        <v>1343</v>
      </c>
    </row>
    <row r="157" s="2" customFormat="1">
      <c r="A157" s="40"/>
      <c r="B157" s="41"/>
      <c r="C157" s="42"/>
      <c r="D157" s="233" t="s">
        <v>168</v>
      </c>
      <c r="E157" s="42"/>
      <c r="F157" s="234" t="s">
        <v>1344</v>
      </c>
      <c r="G157" s="42"/>
      <c r="H157" s="42"/>
      <c r="I157" s="235"/>
      <c r="J157" s="42"/>
      <c r="K157" s="42"/>
      <c r="L157" s="46"/>
      <c r="M157" s="236"/>
      <c r="N157" s="237"/>
      <c r="O157" s="93"/>
      <c r="P157" s="93"/>
      <c r="Q157" s="93"/>
      <c r="R157" s="93"/>
      <c r="S157" s="93"/>
      <c r="T157" s="94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168</v>
      </c>
      <c r="AU157" s="19" t="s">
        <v>157</v>
      </c>
    </row>
    <row r="158" s="13" customFormat="1">
      <c r="A158" s="13"/>
      <c r="B158" s="238"/>
      <c r="C158" s="239"/>
      <c r="D158" s="233" t="s">
        <v>170</v>
      </c>
      <c r="E158" s="240" t="s">
        <v>1</v>
      </c>
      <c r="F158" s="241" t="s">
        <v>1335</v>
      </c>
      <c r="G158" s="239"/>
      <c r="H158" s="242">
        <v>14.445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8" t="s">
        <v>170</v>
      </c>
      <c r="AU158" s="248" t="s">
        <v>157</v>
      </c>
      <c r="AV158" s="13" t="s">
        <v>87</v>
      </c>
      <c r="AW158" s="13" t="s">
        <v>35</v>
      </c>
      <c r="AX158" s="13" t="s">
        <v>77</v>
      </c>
      <c r="AY158" s="248" t="s">
        <v>156</v>
      </c>
    </row>
    <row r="159" s="14" customFormat="1">
      <c r="A159" s="14"/>
      <c r="B159" s="249"/>
      <c r="C159" s="250"/>
      <c r="D159" s="233" t="s">
        <v>170</v>
      </c>
      <c r="E159" s="251" t="s">
        <v>1</v>
      </c>
      <c r="F159" s="252" t="s">
        <v>174</v>
      </c>
      <c r="G159" s="250"/>
      <c r="H159" s="253">
        <v>14.445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170</v>
      </c>
      <c r="AU159" s="259" t="s">
        <v>157</v>
      </c>
      <c r="AV159" s="14" t="s">
        <v>166</v>
      </c>
      <c r="AW159" s="14" t="s">
        <v>35</v>
      </c>
      <c r="AX159" s="14" t="s">
        <v>85</v>
      </c>
      <c r="AY159" s="259" t="s">
        <v>156</v>
      </c>
    </row>
    <row r="160" s="13" customFormat="1">
      <c r="A160" s="13"/>
      <c r="B160" s="238"/>
      <c r="C160" s="239"/>
      <c r="D160" s="233" t="s">
        <v>170</v>
      </c>
      <c r="E160" s="239"/>
      <c r="F160" s="241" t="s">
        <v>1345</v>
      </c>
      <c r="G160" s="239"/>
      <c r="H160" s="242">
        <v>72.224999999999994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8" t="s">
        <v>170</v>
      </c>
      <c r="AU160" s="248" t="s">
        <v>157</v>
      </c>
      <c r="AV160" s="13" t="s">
        <v>87</v>
      </c>
      <c r="AW160" s="13" t="s">
        <v>4</v>
      </c>
      <c r="AX160" s="13" t="s">
        <v>85</v>
      </c>
      <c r="AY160" s="248" t="s">
        <v>156</v>
      </c>
    </row>
    <row r="161" s="2" customFormat="1" ht="33" customHeight="1">
      <c r="A161" s="40"/>
      <c r="B161" s="41"/>
      <c r="C161" s="220" t="s">
        <v>166</v>
      </c>
      <c r="D161" s="220" t="s">
        <v>161</v>
      </c>
      <c r="E161" s="221" t="s">
        <v>1346</v>
      </c>
      <c r="F161" s="222" t="s">
        <v>1347</v>
      </c>
      <c r="G161" s="223" t="s">
        <v>452</v>
      </c>
      <c r="H161" s="224">
        <v>14.445</v>
      </c>
      <c r="I161" s="225"/>
      <c r="J161" s="226">
        <f>ROUND(I161*H161,2)</f>
        <v>0</v>
      </c>
      <c r="K161" s="222" t="s">
        <v>165</v>
      </c>
      <c r="L161" s="46"/>
      <c r="M161" s="227" t="s">
        <v>1</v>
      </c>
      <c r="N161" s="228" t="s">
        <v>42</v>
      </c>
      <c r="O161" s="93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31" t="s">
        <v>166</v>
      </c>
      <c r="AT161" s="231" t="s">
        <v>161</v>
      </c>
      <c r="AU161" s="231" t="s">
        <v>157</v>
      </c>
      <c r="AY161" s="19" t="s">
        <v>156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9" t="s">
        <v>85</v>
      </c>
      <c r="BK161" s="232">
        <f>ROUND(I161*H161,2)</f>
        <v>0</v>
      </c>
      <c r="BL161" s="19" t="s">
        <v>166</v>
      </c>
      <c r="BM161" s="231" t="s">
        <v>1348</v>
      </c>
    </row>
    <row r="162" s="2" customFormat="1">
      <c r="A162" s="40"/>
      <c r="B162" s="41"/>
      <c r="C162" s="42"/>
      <c r="D162" s="233" t="s">
        <v>168</v>
      </c>
      <c r="E162" s="42"/>
      <c r="F162" s="234" t="s">
        <v>1349</v>
      </c>
      <c r="G162" s="42"/>
      <c r="H162" s="42"/>
      <c r="I162" s="235"/>
      <c r="J162" s="42"/>
      <c r="K162" s="42"/>
      <c r="L162" s="46"/>
      <c r="M162" s="236"/>
      <c r="N162" s="237"/>
      <c r="O162" s="93"/>
      <c r="P162" s="93"/>
      <c r="Q162" s="93"/>
      <c r="R162" s="93"/>
      <c r="S162" s="93"/>
      <c r="T162" s="94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168</v>
      </c>
      <c r="AU162" s="19" t="s">
        <v>157</v>
      </c>
    </row>
    <row r="163" s="13" customFormat="1">
      <c r="A163" s="13"/>
      <c r="B163" s="238"/>
      <c r="C163" s="239"/>
      <c r="D163" s="233" t="s">
        <v>170</v>
      </c>
      <c r="E163" s="240" t="s">
        <v>1</v>
      </c>
      <c r="F163" s="241" t="s">
        <v>1335</v>
      </c>
      <c r="G163" s="239"/>
      <c r="H163" s="242">
        <v>14.445</v>
      </c>
      <c r="I163" s="243"/>
      <c r="J163" s="239"/>
      <c r="K163" s="239"/>
      <c r="L163" s="244"/>
      <c r="M163" s="245"/>
      <c r="N163" s="246"/>
      <c r="O163" s="246"/>
      <c r="P163" s="246"/>
      <c r="Q163" s="246"/>
      <c r="R163" s="246"/>
      <c r="S163" s="246"/>
      <c r="T163" s="24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8" t="s">
        <v>170</v>
      </c>
      <c r="AU163" s="248" t="s">
        <v>157</v>
      </c>
      <c r="AV163" s="13" t="s">
        <v>87</v>
      </c>
      <c r="AW163" s="13" t="s">
        <v>35</v>
      </c>
      <c r="AX163" s="13" t="s">
        <v>77</v>
      </c>
      <c r="AY163" s="248" t="s">
        <v>156</v>
      </c>
    </row>
    <row r="164" s="14" customFormat="1">
      <c r="A164" s="14"/>
      <c r="B164" s="249"/>
      <c r="C164" s="250"/>
      <c r="D164" s="233" t="s">
        <v>170</v>
      </c>
      <c r="E164" s="251" t="s">
        <v>1</v>
      </c>
      <c r="F164" s="252" t="s">
        <v>174</v>
      </c>
      <c r="G164" s="250"/>
      <c r="H164" s="253">
        <v>14.445</v>
      </c>
      <c r="I164" s="254"/>
      <c r="J164" s="250"/>
      <c r="K164" s="250"/>
      <c r="L164" s="255"/>
      <c r="M164" s="256"/>
      <c r="N164" s="257"/>
      <c r="O164" s="257"/>
      <c r="P164" s="257"/>
      <c r="Q164" s="257"/>
      <c r="R164" s="257"/>
      <c r="S164" s="257"/>
      <c r="T164" s="25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9" t="s">
        <v>170</v>
      </c>
      <c r="AU164" s="259" t="s">
        <v>157</v>
      </c>
      <c r="AV164" s="14" t="s">
        <v>166</v>
      </c>
      <c r="AW164" s="14" t="s">
        <v>35</v>
      </c>
      <c r="AX164" s="14" t="s">
        <v>85</v>
      </c>
      <c r="AY164" s="259" t="s">
        <v>156</v>
      </c>
    </row>
    <row r="165" s="2" customFormat="1" ht="37.8" customHeight="1">
      <c r="A165" s="40"/>
      <c r="B165" s="41"/>
      <c r="C165" s="220" t="s">
        <v>198</v>
      </c>
      <c r="D165" s="220" t="s">
        <v>161</v>
      </c>
      <c r="E165" s="221" t="s">
        <v>1350</v>
      </c>
      <c r="F165" s="222" t="s">
        <v>1351</v>
      </c>
      <c r="G165" s="223" t="s">
        <v>452</v>
      </c>
      <c r="H165" s="224">
        <v>115.56</v>
      </c>
      <c r="I165" s="225"/>
      <c r="J165" s="226">
        <f>ROUND(I165*H165,2)</f>
        <v>0</v>
      </c>
      <c r="K165" s="222" t="s">
        <v>165</v>
      </c>
      <c r="L165" s="46"/>
      <c r="M165" s="227" t="s">
        <v>1</v>
      </c>
      <c r="N165" s="228" t="s">
        <v>42</v>
      </c>
      <c r="O165" s="93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31" t="s">
        <v>166</v>
      </c>
      <c r="AT165" s="231" t="s">
        <v>161</v>
      </c>
      <c r="AU165" s="231" t="s">
        <v>157</v>
      </c>
      <c r="AY165" s="19" t="s">
        <v>156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9" t="s">
        <v>85</v>
      </c>
      <c r="BK165" s="232">
        <f>ROUND(I165*H165,2)</f>
        <v>0</v>
      </c>
      <c r="BL165" s="19" t="s">
        <v>166</v>
      </c>
      <c r="BM165" s="231" t="s">
        <v>1352</v>
      </c>
    </row>
    <row r="166" s="2" customFormat="1">
      <c r="A166" s="40"/>
      <c r="B166" s="41"/>
      <c r="C166" s="42"/>
      <c r="D166" s="233" t="s">
        <v>168</v>
      </c>
      <c r="E166" s="42"/>
      <c r="F166" s="234" t="s">
        <v>1353</v>
      </c>
      <c r="G166" s="42"/>
      <c r="H166" s="42"/>
      <c r="I166" s="235"/>
      <c r="J166" s="42"/>
      <c r="K166" s="42"/>
      <c r="L166" s="46"/>
      <c r="M166" s="236"/>
      <c r="N166" s="237"/>
      <c r="O166" s="93"/>
      <c r="P166" s="93"/>
      <c r="Q166" s="93"/>
      <c r="R166" s="93"/>
      <c r="S166" s="93"/>
      <c r="T166" s="94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168</v>
      </c>
      <c r="AU166" s="19" t="s">
        <v>157</v>
      </c>
    </row>
    <row r="167" s="13" customFormat="1">
      <c r="A167" s="13"/>
      <c r="B167" s="238"/>
      <c r="C167" s="239"/>
      <c r="D167" s="233" t="s">
        <v>170</v>
      </c>
      <c r="E167" s="240" t="s">
        <v>1</v>
      </c>
      <c r="F167" s="241" t="s">
        <v>1335</v>
      </c>
      <c r="G167" s="239"/>
      <c r="H167" s="242">
        <v>14.445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8" t="s">
        <v>170</v>
      </c>
      <c r="AU167" s="248" t="s">
        <v>157</v>
      </c>
      <c r="AV167" s="13" t="s">
        <v>87</v>
      </c>
      <c r="AW167" s="13" t="s">
        <v>35</v>
      </c>
      <c r="AX167" s="13" t="s">
        <v>77</v>
      </c>
      <c r="AY167" s="248" t="s">
        <v>156</v>
      </c>
    </row>
    <row r="168" s="14" customFormat="1">
      <c r="A168" s="14"/>
      <c r="B168" s="249"/>
      <c r="C168" s="250"/>
      <c r="D168" s="233" t="s">
        <v>170</v>
      </c>
      <c r="E168" s="251" t="s">
        <v>1</v>
      </c>
      <c r="F168" s="252" t="s">
        <v>174</v>
      </c>
      <c r="G168" s="250"/>
      <c r="H168" s="253">
        <v>14.445</v>
      </c>
      <c r="I168" s="254"/>
      <c r="J168" s="250"/>
      <c r="K168" s="250"/>
      <c r="L168" s="255"/>
      <c r="M168" s="256"/>
      <c r="N168" s="257"/>
      <c r="O168" s="257"/>
      <c r="P168" s="257"/>
      <c r="Q168" s="257"/>
      <c r="R168" s="257"/>
      <c r="S168" s="257"/>
      <c r="T168" s="25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9" t="s">
        <v>170</v>
      </c>
      <c r="AU168" s="259" t="s">
        <v>157</v>
      </c>
      <c r="AV168" s="14" t="s">
        <v>166</v>
      </c>
      <c r="AW168" s="14" t="s">
        <v>35</v>
      </c>
      <c r="AX168" s="14" t="s">
        <v>85</v>
      </c>
      <c r="AY168" s="259" t="s">
        <v>156</v>
      </c>
    </row>
    <row r="169" s="13" customFormat="1">
      <c r="A169" s="13"/>
      <c r="B169" s="238"/>
      <c r="C169" s="239"/>
      <c r="D169" s="233" t="s">
        <v>170</v>
      </c>
      <c r="E169" s="239"/>
      <c r="F169" s="241" t="s">
        <v>1354</v>
      </c>
      <c r="G169" s="239"/>
      <c r="H169" s="242">
        <v>115.56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170</v>
      </c>
      <c r="AU169" s="248" t="s">
        <v>157</v>
      </c>
      <c r="AV169" s="13" t="s">
        <v>87</v>
      </c>
      <c r="AW169" s="13" t="s">
        <v>4</v>
      </c>
      <c r="AX169" s="13" t="s">
        <v>85</v>
      </c>
      <c r="AY169" s="248" t="s">
        <v>156</v>
      </c>
    </row>
    <row r="170" s="2" customFormat="1" ht="24.15" customHeight="1">
      <c r="A170" s="40"/>
      <c r="B170" s="41"/>
      <c r="C170" s="220" t="s">
        <v>206</v>
      </c>
      <c r="D170" s="220" t="s">
        <v>161</v>
      </c>
      <c r="E170" s="221" t="s">
        <v>1355</v>
      </c>
      <c r="F170" s="222" t="s">
        <v>1356</v>
      </c>
      <c r="G170" s="223" t="s">
        <v>452</v>
      </c>
      <c r="H170" s="224">
        <v>14.445</v>
      </c>
      <c r="I170" s="225"/>
      <c r="J170" s="226">
        <f>ROUND(I170*H170,2)</f>
        <v>0</v>
      </c>
      <c r="K170" s="222" t="s">
        <v>165</v>
      </c>
      <c r="L170" s="46"/>
      <c r="M170" s="227" t="s">
        <v>1</v>
      </c>
      <c r="N170" s="228" t="s">
        <v>42</v>
      </c>
      <c r="O170" s="93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31" t="s">
        <v>166</v>
      </c>
      <c r="AT170" s="231" t="s">
        <v>161</v>
      </c>
      <c r="AU170" s="231" t="s">
        <v>157</v>
      </c>
      <c r="AY170" s="19" t="s">
        <v>156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9" t="s">
        <v>85</v>
      </c>
      <c r="BK170" s="232">
        <f>ROUND(I170*H170,2)</f>
        <v>0</v>
      </c>
      <c r="BL170" s="19" t="s">
        <v>166</v>
      </c>
      <c r="BM170" s="231" t="s">
        <v>1357</v>
      </c>
    </row>
    <row r="171" s="2" customFormat="1">
      <c r="A171" s="40"/>
      <c r="B171" s="41"/>
      <c r="C171" s="42"/>
      <c r="D171" s="233" t="s">
        <v>168</v>
      </c>
      <c r="E171" s="42"/>
      <c r="F171" s="234" t="s">
        <v>1358</v>
      </c>
      <c r="G171" s="42"/>
      <c r="H171" s="42"/>
      <c r="I171" s="235"/>
      <c r="J171" s="42"/>
      <c r="K171" s="42"/>
      <c r="L171" s="46"/>
      <c r="M171" s="236"/>
      <c r="N171" s="237"/>
      <c r="O171" s="93"/>
      <c r="P171" s="93"/>
      <c r="Q171" s="93"/>
      <c r="R171" s="93"/>
      <c r="S171" s="93"/>
      <c r="T171" s="94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168</v>
      </c>
      <c r="AU171" s="19" t="s">
        <v>157</v>
      </c>
    </row>
    <row r="172" s="13" customFormat="1">
      <c r="A172" s="13"/>
      <c r="B172" s="238"/>
      <c r="C172" s="239"/>
      <c r="D172" s="233" t="s">
        <v>170</v>
      </c>
      <c r="E172" s="240" t="s">
        <v>1</v>
      </c>
      <c r="F172" s="241" t="s">
        <v>1335</v>
      </c>
      <c r="G172" s="239"/>
      <c r="H172" s="242">
        <v>14.445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170</v>
      </c>
      <c r="AU172" s="248" t="s">
        <v>157</v>
      </c>
      <c r="AV172" s="13" t="s">
        <v>87</v>
      </c>
      <c r="AW172" s="13" t="s">
        <v>35</v>
      </c>
      <c r="AX172" s="13" t="s">
        <v>77</v>
      </c>
      <c r="AY172" s="248" t="s">
        <v>156</v>
      </c>
    </row>
    <row r="173" s="14" customFormat="1">
      <c r="A173" s="14"/>
      <c r="B173" s="249"/>
      <c r="C173" s="250"/>
      <c r="D173" s="233" t="s">
        <v>170</v>
      </c>
      <c r="E173" s="251" t="s">
        <v>1</v>
      </c>
      <c r="F173" s="252" t="s">
        <v>174</v>
      </c>
      <c r="G173" s="250"/>
      <c r="H173" s="253">
        <v>14.445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170</v>
      </c>
      <c r="AU173" s="259" t="s">
        <v>157</v>
      </c>
      <c r="AV173" s="14" t="s">
        <v>166</v>
      </c>
      <c r="AW173" s="14" t="s">
        <v>35</v>
      </c>
      <c r="AX173" s="14" t="s">
        <v>85</v>
      </c>
      <c r="AY173" s="259" t="s">
        <v>156</v>
      </c>
    </row>
    <row r="174" s="12" customFormat="1" ht="20.88" customHeight="1">
      <c r="A174" s="12"/>
      <c r="B174" s="204"/>
      <c r="C174" s="205"/>
      <c r="D174" s="206" t="s">
        <v>76</v>
      </c>
      <c r="E174" s="218" t="s">
        <v>284</v>
      </c>
      <c r="F174" s="218" t="s">
        <v>1359</v>
      </c>
      <c r="G174" s="205"/>
      <c r="H174" s="205"/>
      <c r="I174" s="208"/>
      <c r="J174" s="219">
        <f>BK174</f>
        <v>0</v>
      </c>
      <c r="K174" s="205"/>
      <c r="L174" s="210"/>
      <c r="M174" s="211"/>
      <c r="N174" s="212"/>
      <c r="O174" s="212"/>
      <c r="P174" s="213">
        <f>SUM(P175:P189)</f>
        <v>0</v>
      </c>
      <c r="Q174" s="212"/>
      <c r="R174" s="213">
        <f>SUM(R175:R189)</f>
        <v>5.2000000000000002</v>
      </c>
      <c r="S174" s="212"/>
      <c r="T174" s="214">
        <f>SUM(T175:T189)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5" t="s">
        <v>85</v>
      </c>
      <c r="AT174" s="216" t="s">
        <v>76</v>
      </c>
      <c r="AU174" s="216" t="s">
        <v>87</v>
      </c>
      <c r="AY174" s="215" t="s">
        <v>156</v>
      </c>
      <c r="BK174" s="217">
        <f>SUM(BK175:BK189)</f>
        <v>0</v>
      </c>
    </row>
    <row r="175" s="2" customFormat="1" ht="24.15" customHeight="1">
      <c r="A175" s="40"/>
      <c r="B175" s="41"/>
      <c r="C175" s="220" t="s">
        <v>216</v>
      </c>
      <c r="D175" s="220" t="s">
        <v>161</v>
      </c>
      <c r="E175" s="221" t="s">
        <v>1360</v>
      </c>
      <c r="F175" s="222" t="s">
        <v>1361</v>
      </c>
      <c r="G175" s="223" t="s">
        <v>452</v>
      </c>
      <c r="H175" s="224">
        <v>11.555999999999999</v>
      </c>
      <c r="I175" s="225"/>
      <c r="J175" s="226">
        <f>ROUND(I175*H175,2)</f>
        <v>0</v>
      </c>
      <c r="K175" s="222" t="s">
        <v>165</v>
      </c>
      <c r="L175" s="46"/>
      <c r="M175" s="227" t="s">
        <v>1</v>
      </c>
      <c r="N175" s="228" t="s">
        <v>42</v>
      </c>
      <c r="O175" s="93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31" t="s">
        <v>166</v>
      </c>
      <c r="AT175" s="231" t="s">
        <v>161</v>
      </c>
      <c r="AU175" s="231" t="s">
        <v>157</v>
      </c>
      <c r="AY175" s="19" t="s">
        <v>156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9" t="s">
        <v>85</v>
      </c>
      <c r="BK175" s="232">
        <f>ROUND(I175*H175,2)</f>
        <v>0</v>
      </c>
      <c r="BL175" s="19" t="s">
        <v>166</v>
      </c>
      <c r="BM175" s="231" t="s">
        <v>1362</v>
      </c>
    </row>
    <row r="176" s="2" customFormat="1">
      <c r="A176" s="40"/>
      <c r="B176" s="41"/>
      <c r="C176" s="42"/>
      <c r="D176" s="233" t="s">
        <v>168</v>
      </c>
      <c r="E176" s="42"/>
      <c r="F176" s="234" t="s">
        <v>1363</v>
      </c>
      <c r="G176" s="42"/>
      <c r="H176" s="42"/>
      <c r="I176" s="235"/>
      <c r="J176" s="42"/>
      <c r="K176" s="42"/>
      <c r="L176" s="46"/>
      <c r="M176" s="236"/>
      <c r="N176" s="237"/>
      <c r="O176" s="93"/>
      <c r="P176" s="93"/>
      <c r="Q176" s="93"/>
      <c r="R176" s="93"/>
      <c r="S176" s="93"/>
      <c r="T176" s="94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168</v>
      </c>
      <c r="AU176" s="19" t="s">
        <v>157</v>
      </c>
    </row>
    <row r="177" s="13" customFormat="1">
      <c r="A177" s="13"/>
      <c r="B177" s="238"/>
      <c r="C177" s="239"/>
      <c r="D177" s="233" t="s">
        <v>170</v>
      </c>
      <c r="E177" s="240" t="s">
        <v>1</v>
      </c>
      <c r="F177" s="241" t="s">
        <v>1364</v>
      </c>
      <c r="G177" s="239"/>
      <c r="H177" s="242">
        <v>11.555999999999999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8" t="s">
        <v>170</v>
      </c>
      <c r="AU177" s="248" t="s">
        <v>157</v>
      </c>
      <c r="AV177" s="13" t="s">
        <v>87</v>
      </c>
      <c r="AW177" s="13" t="s">
        <v>35</v>
      </c>
      <c r="AX177" s="13" t="s">
        <v>77</v>
      </c>
      <c r="AY177" s="248" t="s">
        <v>156</v>
      </c>
    </row>
    <row r="178" s="14" customFormat="1">
      <c r="A178" s="14"/>
      <c r="B178" s="249"/>
      <c r="C178" s="250"/>
      <c r="D178" s="233" t="s">
        <v>170</v>
      </c>
      <c r="E178" s="251" t="s">
        <v>1</v>
      </c>
      <c r="F178" s="252" t="s">
        <v>174</v>
      </c>
      <c r="G178" s="250"/>
      <c r="H178" s="253">
        <v>11.555999999999999</v>
      </c>
      <c r="I178" s="254"/>
      <c r="J178" s="250"/>
      <c r="K178" s="250"/>
      <c r="L178" s="255"/>
      <c r="M178" s="256"/>
      <c r="N178" s="257"/>
      <c r="O178" s="257"/>
      <c r="P178" s="257"/>
      <c r="Q178" s="257"/>
      <c r="R178" s="257"/>
      <c r="S178" s="257"/>
      <c r="T178" s="25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9" t="s">
        <v>170</v>
      </c>
      <c r="AU178" s="259" t="s">
        <v>157</v>
      </c>
      <c r="AV178" s="14" t="s">
        <v>166</v>
      </c>
      <c r="AW178" s="14" t="s">
        <v>35</v>
      </c>
      <c r="AX178" s="14" t="s">
        <v>85</v>
      </c>
      <c r="AY178" s="259" t="s">
        <v>156</v>
      </c>
    </row>
    <row r="179" s="2" customFormat="1" ht="21.75" customHeight="1">
      <c r="A179" s="40"/>
      <c r="B179" s="41"/>
      <c r="C179" s="220" t="s">
        <v>227</v>
      </c>
      <c r="D179" s="220" t="s">
        <v>161</v>
      </c>
      <c r="E179" s="221" t="s">
        <v>1365</v>
      </c>
      <c r="F179" s="222" t="s">
        <v>1366</v>
      </c>
      <c r="G179" s="223" t="s">
        <v>452</v>
      </c>
      <c r="H179" s="224">
        <v>11.555999999999999</v>
      </c>
      <c r="I179" s="225"/>
      <c r="J179" s="226">
        <f>ROUND(I179*H179,2)</f>
        <v>0</v>
      </c>
      <c r="K179" s="222" t="s">
        <v>165</v>
      </c>
      <c r="L179" s="46"/>
      <c r="M179" s="227" t="s">
        <v>1</v>
      </c>
      <c r="N179" s="228" t="s">
        <v>42</v>
      </c>
      <c r="O179" s="93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31" t="s">
        <v>166</v>
      </c>
      <c r="AT179" s="231" t="s">
        <v>161</v>
      </c>
      <c r="AU179" s="231" t="s">
        <v>157</v>
      </c>
      <c r="AY179" s="19" t="s">
        <v>156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9" t="s">
        <v>85</v>
      </c>
      <c r="BK179" s="232">
        <f>ROUND(I179*H179,2)</f>
        <v>0</v>
      </c>
      <c r="BL179" s="19" t="s">
        <v>166</v>
      </c>
      <c r="BM179" s="231" t="s">
        <v>1367</v>
      </c>
    </row>
    <row r="180" s="2" customFormat="1">
      <c r="A180" s="40"/>
      <c r="B180" s="41"/>
      <c r="C180" s="42"/>
      <c r="D180" s="233" t="s">
        <v>168</v>
      </c>
      <c r="E180" s="42"/>
      <c r="F180" s="234" t="s">
        <v>1368</v>
      </c>
      <c r="G180" s="42"/>
      <c r="H180" s="42"/>
      <c r="I180" s="235"/>
      <c r="J180" s="42"/>
      <c r="K180" s="42"/>
      <c r="L180" s="46"/>
      <c r="M180" s="236"/>
      <c r="N180" s="237"/>
      <c r="O180" s="93"/>
      <c r="P180" s="93"/>
      <c r="Q180" s="93"/>
      <c r="R180" s="93"/>
      <c r="S180" s="93"/>
      <c r="T180" s="94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168</v>
      </c>
      <c r="AU180" s="19" t="s">
        <v>157</v>
      </c>
    </row>
    <row r="181" s="13" customFormat="1">
      <c r="A181" s="13"/>
      <c r="B181" s="238"/>
      <c r="C181" s="239"/>
      <c r="D181" s="233" t="s">
        <v>170</v>
      </c>
      <c r="E181" s="240" t="s">
        <v>1</v>
      </c>
      <c r="F181" s="241" t="s">
        <v>1364</v>
      </c>
      <c r="G181" s="239"/>
      <c r="H181" s="242">
        <v>11.555999999999999</v>
      </c>
      <c r="I181" s="243"/>
      <c r="J181" s="239"/>
      <c r="K181" s="239"/>
      <c r="L181" s="244"/>
      <c r="M181" s="245"/>
      <c r="N181" s="246"/>
      <c r="O181" s="246"/>
      <c r="P181" s="246"/>
      <c r="Q181" s="246"/>
      <c r="R181" s="246"/>
      <c r="S181" s="246"/>
      <c r="T181" s="24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8" t="s">
        <v>170</v>
      </c>
      <c r="AU181" s="248" t="s">
        <v>157</v>
      </c>
      <c r="AV181" s="13" t="s">
        <v>87</v>
      </c>
      <c r="AW181" s="13" t="s">
        <v>35</v>
      </c>
      <c r="AX181" s="13" t="s">
        <v>77</v>
      </c>
      <c r="AY181" s="248" t="s">
        <v>156</v>
      </c>
    </row>
    <row r="182" s="14" customFormat="1">
      <c r="A182" s="14"/>
      <c r="B182" s="249"/>
      <c r="C182" s="250"/>
      <c r="D182" s="233" t="s">
        <v>170</v>
      </c>
      <c r="E182" s="251" t="s">
        <v>1</v>
      </c>
      <c r="F182" s="252" t="s">
        <v>174</v>
      </c>
      <c r="G182" s="250"/>
      <c r="H182" s="253">
        <v>11.555999999999999</v>
      </c>
      <c r="I182" s="254"/>
      <c r="J182" s="250"/>
      <c r="K182" s="250"/>
      <c r="L182" s="255"/>
      <c r="M182" s="256"/>
      <c r="N182" s="257"/>
      <c r="O182" s="257"/>
      <c r="P182" s="257"/>
      <c r="Q182" s="257"/>
      <c r="R182" s="257"/>
      <c r="S182" s="257"/>
      <c r="T182" s="25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9" t="s">
        <v>170</v>
      </c>
      <c r="AU182" s="259" t="s">
        <v>157</v>
      </c>
      <c r="AV182" s="14" t="s">
        <v>166</v>
      </c>
      <c r="AW182" s="14" t="s">
        <v>35</v>
      </c>
      <c r="AX182" s="14" t="s">
        <v>85</v>
      </c>
      <c r="AY182" s="259" t="s">
        <v>156</v>
      </c>
    </row>
    <row r="183" s="2" customFormat="1" ht="24.15" customHeight="1">
      <c r="A183" s="40"/>
      <c r="B183" s="41"/>
      <c r="C183" s="220" t="s">
        <v>233</v>
      </c>
      <c r="D183" s="220" t="s">
        <v>161</v>
      </c>
      <c r="E183" s="221" t="s">
        <v>1369</v>
      </c>
      <c r="F183" s="222" t="s">
        <v>1370</v>
      </c>
      <c r="G183" s="223" t="s">
        <v>452</v>
      </c>
      <c r="H183" s="224">
        <v>2.8889999999999998</v>
      </c>
      <c r="I183" s="225"/>
      <c r="J183" s="226">
        <f>ROUND(I183*H183,2)</f>
        <v>0</v>
      </c>
      <c r="K183" s="222" t="s">
        <v>165</v>
      </c>
      <c r="L183" s="46"/>
      <c r="M183" s="227" t="s">
        <v>1</v>
      </c>
      <c r="N183" s="228" t="s">
        <v>42</v>
      </c>
      <c r="O183" s="93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31" t="s">
        <v>166</v>
      </c>
      <c r="AT183" s="231" t="s">
        <v>161</v>
      </c>
      <c r="AU183" s="231" t="s">
        <v>157</v>
      </c>
      <c r="AY183" s="19" t="s">
        <v>156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9" t="s">
        <v>85</v>
      </c>
      <c r="BK183" s="232">
        <f>ROUND(I183*H183,2)</f>
        <v>0</v>
      </c>
      <c r="BL183" s="19" t="s">
        <v>166</v>
      </c>
      <c r="BM183" s="231" t="s">
        <v>1371</v>
      </c>
    </row>
    <row r="184" s="2" customFormat="1">
      <c r="A184" s="40"/>
      <c r="B184" s="41"/>
      <c r="C184" s="42"/>
      <c r="D184" s="233" t="s">
        <v>168</v>
      </c>
      <c r="E184" s="42"/>
      <c r="F184" s="234" t="s">
        <v>1372</v>
      </c>
      <c r="G184" s="42"/>
      <c r="H184" s="42"/>
      <c r="I184" s="235"/>
      <c r="J184" s="42"/>
      <c r="K184" s="42"/>
      <c r="L184" s="46"/>
      <c r="M184" s="236"/>
      <c r="N184" s="237"/>
      <c r="O184" s="93"/>
      <c r="P184" s="93"/>
      <c r="Q184" s="93"/>
      <c r="R184" s="93"/>
      <c r="S184" s="93"/>
      <c r="T184" s="94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168</v>
      </c>
      <c r="AU184" s="19" t="s">
        <v>157</v>
      </c>
    </row>
    <row r="185" s="13" customFormat="1">
      <c r="A185" s="13"/>
      <c r="B185" s="238"/>
      <c r="C185" s="239"/>
      <c r="D185" s="233" t="s">
        <v>170</v>
      </c>
      <c r="E185" s="240" t="s">
        <v>1</v>
      </c>
      <c r="F185" s="241" t="s">
        <v>1373</v>
      </c>
      <c r="G185" s="239"/>
      <c r="H185" s="242">
        <v>2.8889999999999998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8" t="s">
        <v>170</v>
      </c>
      <c r="AU185" s="248" t="s">
        <v>157</v>
      </c>
      <c r="AV185" s="13" t="s">
        <v>87</v>
      </c>
      <c r="AW185" s="13" t="s">
        <v>35</v>
      </c>
      <c r="AX185" s="13" t="s">
        <v>77</v>
      </c>
      <c r="AY185" s="248" t="s">
        <v>156</v>
      </c>
    </row>
    <row r="186" s="14" customFormat="1">
      <c r="A186" s="14"/>
      <c r="B186" s="249"/>
      <c r="C186" s="250"/>
      <c r="D186" s="233" t="s">
        <v>170</v>
      </c>
      <c r="E186" s="251" t="s">
        <v>1</v>
      </c>
      <c r="F186" s="252" t="s">
        <v>174</v>
      </c>
      <c r="G186" s="250"/>
      <c r="H186" s="253">
        <v>2.8889999999999998</v>
      </c>
      <c r="I186" s="254"/>
      <c r="J186" s="250"/>
      <c r="K186" s="250"/>
      <c r="L186" s="255"/>
      <c r="M186" s="256"/>
      <c r="N186" s="257"/>
      <c r="O186" s="257"/>
      <c r="P186" s="257"/>
      <c r="Q186" s="257"/>
      <c r="R186" s="257"/>
      <c r="S186" s="257"/>
      <c r="T186" s="25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9" t="s">
        <v>170</v>
      </c>
      <c r="AU186" s="259" t="s">
        <v>157</v>
      </c>
      <c r="AV186" s="14" t="s">
        <v>166</v>
      </c>
      <c r="AW186" s="14" t="s">
        <v>35</v>
      </c>
      <c r="AX186" s="14" t="s">
        <v>85</v>
      </c>
      <c r="AY186" s="259" t="s">
        <v>156</v>
      </c>
    </row>
    <row r="187" s="2" customFormat="1" ht="16.5" customHeight="1">
      <c r="A187" s="40"/>
      <c r="B187" s="41"/>
      <c r="C187" s="270" t="s">
        <v>242</v>
      </c>
      <c r="D187" s="270" t="s">
        <v>274</v>
      </c>
      <c r="E187" s="271" t="s">
        <v>1374</v>
      </c>
      <c r="F187" s="272" t="s">
        <v>1375</v>
      </c>
      <c r="G187" s="273" t="s">
        <v>209</v>
      </c>
      <c r="H187" s="274">
        <v>5.2000000000000002</v>
      </c>
      <c r="I187" s="275"/>
      <c r="J187" s="276">
        <f>ROUND(I187*H187,2)</f>
        <v>0</v>
      </c>
      <c r="K187" s="272" t="s">
        <v>165</v>
      </c>
      <c r="L187" s="277"/>
      <c r="M187" s="278" t="s">
        <v>1</v>
      </c>
      <c r="N187" s="279" t="s">
        <v>42</v>
      </c>
      <c r="O187" s="93"/>
      <c r="P187" s="229">
        <f>O187*H187</f>
        <v>0</v>
      </c>
      <c r="Q187" s="229">
        <v>1</v>
      </c>
      <c r="R187" s="229">
        <f>Q187*H187</f>
        <v>5.2000000000000002</v>
      </c>
      <c r="S187" s="229">
        <v>0</v>
      </c>
      <c r="T187" s="230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31" t="s">
        <v>227</v>
      </c>
      <c r="AT187" s="231" t="s">
        <v>274</v>
      </c>
      <c r="AU187" s="231" t="s">
        <v>157</v>
      </c>
      <c r="AY187" s="19" t="s">
        <v>156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9" t="s">
        <v>85</v>
      </c>
      <c r="BK187" s="232">
        <f>ROUND(I187*H187,2)</f>
        <v>0</v>
      </c>
      <c r="BL187" s="19" t="s">
        <v>166</v>
      </c>
      <c r="BM187" s="231" t="s">
        <v>1376</v>
      </c>
    </row>
    <row r="188" s="2" customFormat="1">
      <c r="A188" s="40"/>
      <c r="B188" s="41"/>
      <c r="C188" s="42"/>
      <c r="D188" s="233" t="s">
        <v>168</v>
      </c>
      <c r="E188" s="42"/>
      <c r="F188" s="234" t="s">
        <v>1375</v>
      </c>
      <c r="G188" s="42"/>
      <c r="H188" s="42"/>
      <c r="I188" s="235"/>
      <c r="J188" s="42"/>
      <c r="K188" s="42"/>
      <c r="L188" s="46"/>
      <c r="M188" s="236"/>
      <c r="N188" s="237"/>
      <c r="O188" s="93"/>
      <c r="P188" s="93"/>
      <c r="Q188" s="93"/>
      <c r="R188" s="93"/>
      <c r="S188" s="93"/>
      <c r="T188" s="94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168</v>
      </c>
      <c r="AU188" s="19" t="s">
        <v>157</v>
      </c>
    </row>
    <row r="189" s="13" customFormat="1">
      <c r="A189" s="13"/>
      <c r="B189" s="238"/>
      <c r="C189" s="239"/>
      <c r="D189" s="233" t="s">
        <v>170</v>
      </c>
      <c r="E189" s="239"/>
      <c r="F189" s="241" t="s">
        <v>1377</v>
      </c>
      <c r="G189" s="239"/>
      <c r="H189" s="242">
        <v>5.2000000000000002</v>
      </c>
      <c r="I189" s="243"/>
      <c r="J189" s="239"/>
      <c r="K189" s="239"/>
      <c r="L189" s="244"/>
      <c r="M189" s="245"/>
      <c r="N189" s="246"/>
      <c r="O189" s="246"/>
      <c r="P189" s="246"/>
      <c r="Q189" s="246"/>
      <c r="R189" s="246"/>
      <c r="S189" s="246"/>
      <c r="T189" s="24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8" t="s">
        <v>170</v>
      </c>
      <c r="AU189" s="248" t="s">
        <v>157</v>
      </c>
      <c r="AV189" s="13" t="s">
        <v>87</v>
      </c>
      <c r="AW189" s="13" t="s">
        <v>4</v>
      </c>
      <c r="AX189" s="13" t="s">
        <v>85</v>
      </c>
      <c r="AY189" s="248" t="s">
        <v>156</v>
      </c>
    </row>
    <row r="190" s="12" customFormat="1" ht="22.8" customHeight="1">
      <c r="A190" s="12"/>
      <c r="B190" s="204"/>
      <c r="C190" s="205"/>
      <c r="D190" s="206" t="s">
        <v>76</v>
      </c>
      <c r="E190" s="218" t="s">
        <v>157</v>
      </c>
      <c r="F190" s="218" t="s">
        <v>158</v>
      </c>
      <c r="G190" s="205"/>
      <c r="H190" s="205"/>
      <c r="I190" s="208"/>
      <c r="J190" s="219">
        <f>BK190</f>
        <v>0</v>
      </c>
      <c r="K190" s="205"/>
      <c r="L190" s="210"/>
      <c r="M190" s="211"/>
      <c r="N190" s="212"/>
      <c r="O190" s="212"/>
      <c r="P190" s="213">
        <f>P191</f>
        <v>0</v>
      </c>
      <c r="Q190" s="212"/>
      <c r="R190" s="213">
        <f>R191</f>
        <v>0.29969625</v>
      </c>
      <c r="S190" s="212"/>
      <c r="T190" s="214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5" t="s">
        <v>85</v>
      </c>
      <c r="AT190" s="216" t="s">
        <v>76</v>
      </c>
      <c r="AU190" s="216" t="s">
        <v>85</v>
      </c>
      <c r="AY190" s="215" t="s">
        <v>156</v>
      </c>
      <c r="BK190" s="217">
        <f>BK191</f>
        <v>0</v>
      </c>
    </row>
    <row r="191" s="12" customFormat="1" ht="20.88" customHeight="1">
      <c r="A191" s="12"/>
      <c r="B191" s="204"/>
      <c r="C191" s="205"/>
      <c r="D191" s="206" t="s">
        <v>76</v>
      </c>
      <c r="E191" s="218" t="s">
        <v>373</v>
      </c>
      <c r="F191" s="218" t="s">
        <v>1378</v>
      </c>
      <c r="G191" s="205"/>
      <c r="H191" s="205"/>
      <c r="I191" s="208"/>
      <c r="J191" s="219">
        <f>BK191</f>
        <v>0</v>
      </c>
      <c r="K191" s="205"/>
      <c r="L191" s="210"/>
      <c r="M191" s="211"/>
      <c r="N191" s="212"/>
      <c r="O191" s="212"/>
      <c r="P191" s="213">
        <f>SUM(P192:P195)</f>
        <v>0</v>
      </c>
      <c r="Q191" s="212"/>
      <c r="R191" s="213">
        <f>SUM(R192:R195)</f>
        <v>0.29969625</v>
      </c>
      <c r="S191" s="212"/>
      <c r="T191" s="214">
        <f>SUM(T192:T195)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5" t="s">
        <v>85</v>
      </c>
      <c r="AT191" s="216" t="s">
        <v>76</v>
      </c>
      <c r="AU191" s="216" t="s">
        <v>87</v>
      </c>
      <c r="AY191" s="215" t="s">
        <v>156</v>
      </c>
      <c r="BK191" s="217">
        <f>SUM(BK192:BK195)</f>
        <v>0</v>
      </c>
    </row>
    <row r="192" s="2" customFormat="1" ht="24.15" customHeight="1">
      <c r="A192" s="40"/>
      <c r="B192" s="41"/>
      <c r="C192" s="220" t="s">
        <v>247</v>
      </c>
      <c r="D192" s="220" t="s">
        <v>161</v>
      </c>
      <c r="E192" s="221" t="s">
        <v>1379</v>
      </c>
      <c r="F192" s="222" t="s">
        <v>1380</v>
      </c>
      <c r="G192" s="223" t="s">
        <v>452</v>
      </c>
      <c r="H192" s="224">
        <v>0.125</v>
      </c>
      <c r="I192" s="225"/>
      <c r="J192" s="226">
        <f>ROUND(I192*H192,2)</f>
        <v>0</v>
      </c>
      <c r="K192" s="222" t="s">
        <v>165</v>
      </c>
      <c r="L192" s="46"/>
      <c r="M192" s="227" t="s">
        <v>1</v>
      </c>
      <c r="N192" s="228" t="s">
        <v>42</v>
      </c>
      <c r="O192" s="93"/>
      <c r="P192" s="229">
        <f>O192*H192</f>
        <v>0</v>
      </c>
      <c r="Q192" s="229">
        <v>2.39757</v>
      </c>
      <c r="R192" s="229">
        <f>Q192*H192</f>
        <v>0.29969625</v>
      </c>
      <c r="S192" s="229">
        <v>0</v>
      </c>
      <c r="T192" s="230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31" t="s">
        <v>166</v>
      </c>
      <c r="AT192" s="231" t="s">
        <v>161</v>
      </c>
      <c r="AU192" s="231" t="s">
        <v>157</v>
      </c>
      <c r="AY192" s="19" t="s">
        <v>156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9" t="s">
        <v>85</v>
      </c>
      <c r="BK192" s="232">
        <f>ROUND(I192*H192,2)</f>
        <v>0</v>
      </c>
      <c r="BL192" s="19" t="s">
        <v>166</v>
      </c>
      <c r="BM192" s="231" t="s">
        <v>1381</v>
      </c>
    </row>
    <row r="193" s="2" customFormat="1">
      <c r="A193" s="40"/>
      <c r="B193" s="41"/>
      <c r="C193" s="42"/>
      <c r="D193" s="233" t="s">
        <v>168</v>
      </c>
      <c r="E193" s="42"/>
      <c r="F193" s="234" t="s">
        <v>1382</v>
      </c>
      <c r="G193" s="42"/>
      <c r="H193" s="42"/>
      <c r="I193" s="235"/>
      <c r="J193" s="42"/>
      <c r="K193" s="42"/>
      <c r="L193" s="46"/>
      <c r="M193" s="236"/>
      <c r="N193" s="237"/>
      <c r="O193" s="93"/>
      <c r="P193" s="93"/>
      <c r="Q193" s="93"/>
      <c r="R193" s="93"/>
      <c r="S193" s="93"/>
      <c r="T193" s="94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168</v>
      </c>
      <c r="AU193" s="19" t="s">
        <v>157</v>
      </c>
    </row>
    <row r="194" s="13" customFormat="1">
      <c r="A194" s="13"/>
      <c r="B194" s="238"/>
      <c r="C194" s="239"/>
      <c r="D194" s="233" t="s">
        <v>170</v>
      </c>
      <c r="E194" s="240" t="s">
        <v>1</v>
      </c>
      <c r="F194" s="241" t="s">
        <v>1383</v>
      </c>
      <c r="G194" s="239"/>
      <c r="H194" s="242">
        <v>0.125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8" t="s">
        <v>170</v>
      </c>
      <c r="AU194" s="248" t="s">
        <v>157</v>
      </c>
      <c r="AV194" s="13" t="s">
        <v>87</v>
      </c>
      <c r="AW194" s="13" t="s">
        <v>35</v>
      </c>
      <c r="AX194" s="13" t="s">
        <v>77</v>
      </c>
      <c r="AY194" s="248" t="s">
        <v>156</v>
      </c>
    </row>
    <row r="195" s="14" customFormat="1">
      <c r="A195" s="14"/>
      <c r="B195" s="249"/>
      <c r="C195" s="250"/>
      <c r="D195" s="233" t="s">
        <v>170</v>
      </c>
      <c r="E195" s="251" t="s">
        <v>1</v>
      </c>
      <c r="F195" s="252" t="s">
        <v>174</v>
      </c>
      <c r="G195" s="250"/>
      <c r="H195" s="253">
        <v>0.125</v>
      </c>
      <c r="I195" s="254"/>
      <c r="J195" s="250"/>
      <c r="K195" s="250"/>
      <c r="L195" s="255"/>
      <c r="M195" s="256"/>
      <c r="N195" s="257"/>
      <c r="O195" s="257"/>
      <c r="P195" s="257"/>
      <c r="Q195" s="257"/>
      <c r="R195" s="257"/>
      <c r="S195" s="257"/>
      <c r="T195" s="25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9" t="s">
        <v>170</v>
      </c>
      <c r="AU195" s="259" t="s">
        <v>157</v>
      </c>
      <c r="AV195" s="14" t="s">
        <v>166</v>
      </c>
      <c r="AW195" s="14" t="s">
        <v>35</v>
      </c>
      <c r="AX195" s="14" t="s">
        <v>85</v>
      </c>
      <c r="AY195" s="259" t="s">
        <v>156</v>
      </c>
    </row>
    <row r="196" s="12" customFormat="1" ht="22.8" customHeight="1">
      <c r="A196" s="12"/>
      <c r="B196" s="204"/>
      <c r="C196" s="205"/>
      <c r="D196" s="206" t="s">
        <v>76</v>
      </c>
      <c r="E196" s="218" t="s">
        <v>227</v>
      </c>
      <c r="F196" s="218" t="s">
        <v>1384</v>
      </c>
      <c r="G196" s="205"/>
      <c r="H196" s="205"/>
      <c r="I196" s="208"/>
      <c r="J196" s="219">
        <f>BK196</f>
        <v>0</v>
      </c>
      <c r="K196" s="205"/>
      <c r="L196" s="210"/>
      <c r="M196" s="211"/>
      <c r="N196" s="212"/>
      <c r="O196" s="212"/>
      <c r="P196" s="213">
        <f>SUM(P197:P200)</f>
        <v>0</v>
      </c>
      <c r="Q196" s="212"/>
      <c r="R196" s="213">
        <f>SUM(R197:R200)</f>
        <v>1.9112889599999998</v>
      </c>
      <c r="S196" s="212"/>
      <c r="T196" s="214">
        <f>SUM(T197:T200)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5" t="s">
        <v>85</v>
      </c>
      <c r="AT196" s="216" t="s">
        <v>76</v>
      </c>
      <c r="AU196" s="216" t="s">
        <v>85</v>
      </c>
      <c r="AY196" s="215" t="s">
        <v>156</v>
      </c>
      <c r="BK196" s="217">
        <f>SUM(BK197:BK200)</f>
        <v>0</v>
      </c>
    </row>
    <row r="197" s="2" customFormat="1" ht="24.15" customHeight="1">
      <c r="A197" s="40"/>
      <c r="B197" s="41"/>
      <c r="C197" s="220" t="s">
        <v>8</v>
      </c>
      <c r="D197" s="220" t="s">
        <v>161</v>
      </c>
      <c r="E197" s="221" t="s">
        <v>1385</v>
      </c>
      <c r="F197" s="222" t="s">
        <v>1386</v>
      </c>
      <c r="G197" s="223" t="s">
        <v>452</v>
      </c>
      <c r="H197" s="224">
        <v>1.1339999999999999</v>
      </c>
      <c r="I197" s="225"/>
      <c r="J197" s="226">
        <f>ROUND(I197*H197,2)</f>
        <v>0</v>
      </c>
      <c r="K197" s="222" t="s">
        <v>165</v>
      </c>
      <c r="L197" s="46"/>
      <c r="M197" s="227" t="s">
        <v>1</v>
      </c>
      <c r="N197" s="228" t="s">
        <v>42</v>
      </c>
      <c r="O197" s="93"/>
      <c r="P197" s="229">
        <f>O197*H197</f>
        <v>0</v>
      </c>
      <c r="Q197" s="229">
        <v>1.6854400000000001</v>
      </c>
      <c r="R197" s="229">
        <f>Q197*H197</f>
        <v>1.9112889599999998</v>
      </c>
      <c r="S197" s="229">
        <v>0</v>
      </c>
      <c r="T197" s="230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31" t="s">
        <v>166</v>
      </c>
      <c r="AT197" s="231" t="s">
        <v>161</v>
      </c>
      <c r="AU197" s="231" t="s">
        <v>87</v>
      </c>
      <c r="AY197" s="19" t="s">
        <v>156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9" t="s">
        <v>85</v>
      </c>
      <c r="BK197" s="232">
        <f>ROUND(I197*H197,2)</f>
        <v>0</v>
      </c>
      <c r="BL197" s="19" t="s">
        <v>166</v>
      </c>
      <c r="BM197" s="231" t="s">
        <v>1387</v>
      </c>
    </row>
    <row r="198" s="2" customFormat="1">
      <c r="A198" s="40"/>
      <c r="B198" s="41"/>
      <c r="C198" s="42"/>
      <c r="D198" s="233" t="s">
        <v>168</v>
      </c>
      <c r="E198" s="42"/>
      <c r="F198" s="234" t="s">
        <v>1388</v>
      </c>
      <c r="G198" s="42"/>
      <c r="H198" s="42"/>
      <c r="I198" s="235"/>
      <c r="J198" s="42"/>
      <c r="K198" s="42"/>
      <c r="L198" s="46"/>
      <c r="M198" s="236"/>
      <c r="N198" s="237"/>
      <c r="O198" s="93"/>
      <c r="P198" s="93"/>
      <c r="Q198" s="93"/>
      <c r="R198" s="93"/>
      <c r="S198" s="93"/>
      <c r="T198" s="94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168</v>
      </c>
      <c r="AU198" s="19" t="s">
        <v>87</v>
      </c>
    </row>
    <row r="199" s="13" customFormat="1">
      <c r="A199" s="13"/>
      <c r="B199" s="238"/>
      <c r="C199" s="239"/>
      <c r="D199" s="233" t="s">
        <v>170</v>
      </c>
      <c r="E199" s="240" t="s">
        <v>1</v>
      </c>
      <c r="F199" s="241" t="s">
        <v>1389</v>
      </c>
      <c r="G199" s="239"/>
      <c r="H199" s="242">
        <v>1.1339999999999999</v>
      </c>
      <c r="I199" s="243"/>
      <c r="J199" s="239"/>
      <c r="K199" s="239"/>
      <c r="L199" s="244"/>
      <c r="M199" s="245"/>
      <c r="N199" s="246"/>
      <c r="O199" s="246"/>
      <c r="P199" s="246"/>
      <c r="Q199" s="246"/>
      <c r="R199" s="246"/>
      <c r="S199" s="246"/>
      <c r="T199" s="24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8" t="s">
        <v>170</v>
      </c>
      <c r="AU199" s="248" t="s">
        <v>87</v>
      </c>
      <c r="AV199" s="13" t="s">
        <v>87</v>
      </c>
      <c r="AW199" s="13" t="s">
        <v>35</v>
      </c>
      <c r="AX199" s="13" t="s">
        <v>77</v>
      </c>
      <c r="AY199" s="248" t="s">
        <v>156</v>
      </c>
    </row>
    <row r="200" s="14" customFormat="1">
      <c r="A200" s="14"/>
      <c r="B200" s="249"/>
      <c r="C200" s="250"/>
      <c r="D200" s="233" t="s">
        <v>170</v>
      </c>
      <c r="E200" s="251" t="s">
        <v>1</v>
      </c>
      <c r="F200" s="252" t="s">
        <v>174</v>
      </c>
      <c r="G200" s="250"/>
      <c r="H200" s="253">
        <v>1.1339999999999999</v>
      </c>
      <c r="I200" s="254"/>
      <c r="J200" s="250"/>
      <c r="K200" s="250"/>
      <c r="L200" s="255"/>
      <c r="M200" s="256"/>
      <c r="N200" s="257"/>
      <c r="O200" s="257"/>
      <c r="P200" s="257"/>
      <c r="Q200" s="257"/>
      <c r="R200" s="257"/>
      <c r="S200" s="257"/>
      <c r="T200" s="25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9" t="s">
        <v>170</v>
      </c>
      <c r="AU200" s="259" t="s">
        <v>87</v>
      </c>
      <c r="AV200" s="14" t="s">
        <v>166</v>
      </c>
      <c r="AW200" s="14" t="s">
        <v>35</v>
      </c>
      <c r="AX200" s="14" t="s">
        <v>85</v>
      </c>
      <c r="AY200" s="259" t="s">
        <v>156</v>
      </c>
    </row>
    <row r="201" s="12" customFormat="1" ht="22.8" customHeight="1">
      <c r="A201" s="12"/>
      <c r="B201" s="204"/>
      <c r="C201" s="205"/>
      <c r="D201" s="206" t="s">
        <v>76</v>
      </c>
      <c r="E201" s="218" t="s">
        <v>233</v>
      </c>
      <c r="F201" s="218" t="s">
        <v>448</v>
      </c>
      <c r="G201" s="205"/>
      <c r="H201" s="205"/>
      <c r="I201" s="208"/>
      <c r="J201" s="219">
        <f>BK201</f>
        <v>0</v>
      </c>
      <c r="K201" s="205"/>
      <c r="L201" s="210"/>
      <c r="M201" s="211"/>
      <c r="N201" s="212"/>
      <c r="O201" s="212"/>
      <c r="P201" s="213">
        <f>P202+P208+P217+P236</f>
        <v>0</v>
      </c>
      <c r="Q201" s="212"/>
      <c r="R201" s="213">
        <f>R202+R208+R217+R236</f>
        <v>0.037251899999999998</v>
      </c>
      <c r="S201" s="212"/>
      <c r="T201" s="214">
        <f>T202+T208+T217+T236</f>
        <v>0.56870999999999994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5" t="s">
        <v>85</v>
      </c>
      <c r="AT201" s="216" t="s">
        <v>76</v>
      </c>
      <c r="AU201" s="216" t="s">
        <v>85</v>
      </c>
      <c r="AY201" s="215" t="s">
        <v>156</v>
      </c>
      <c r="BK201" s="217">
        <f>BK202+BK208+BK217+BK236</f>
        <v>0</v>
      </c>
    </row>
    <row r="202" s="12" customFormat="1" ht="20.88" customHeight="1">
      <c r="A202" s="12"/>
      <c r="B202" s="204"/>
      <c r="C202" s="205"/>
      <c r="D202" s="206" t="s">
        <v>76</v>
      </c>
      <c r="E202" s="218" t="s">
        <v>491</v>
      </c>
      <c r="F202" s="218" t="s">
        <v>492</v>
      </c>
      <c r="G202" s="205"/>
      <c r="H202" s="205"/>
      <c r="I202" s="208"/>
      <c r="J202" s="219">
        <f>BK202</f>
        <v>0</v>
      </c>
      <c r="K202" s="205"/>
      <c r="L202" s="210"/>
      <c r="M202" s="211"/>
      <c r="N202" s="212"/>
      <c r="O202" s="212"/>
      <c r="P202" s="213">
        <f>SUM(P203:P207)</f>
        <v>0</v>
      </c>
      <c r="Q202" s="212"/>
      <c r="R202" s="213">
        <f>SUM(R203:R207)</f>
        <v>0.030334199999999999</v>
      </c>
      <c r="S202" s="212"/>
      <c r="T202" s="214">
        <f>SUM(T203:T207)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5" t="s">
        <v>85</v>
      </c>
      <c r="AT202" s="216" t="s">
        <v>76</v>
      </c>
      <c r="AU202" s="216" t="s">
        <v>87</v>
      </c>
      <c r="AY202" s="215" t="s">
        <v>156</v>
      </c>
      <c r="BK202" s="217">
        <f>SUM(BK203:BK207)</f>
        <v>0</v>
      </c>
    </row>
    <row r="203" s="2" customFormat="1" ht="33" customHeight="1">
      <c r="A203" s="40"/>
      <c r="B203" s="41"/>
      <c r="C203" s="220" t="s">
        <v>255</v>
      </c>
      <c r="D203" s="220" t="s">
        <v>161</v>
      </c>
      <c r="E203" s="221" t="s">
        <v>512</v>
      </c>
      <c r="F203" s="222" t="s">
        <v>513</v>
      </c>
      <c r="G203" s="223" t="s">
        <v>177</v>
      </c>
      <c r="H203" s="224">
        <v>233.34</v>
      </c>
      <c r="I203" s="225"/>
      <c r="J203" s="226">
        <f>ROUND(I203*H203,2)</f>
        <v>0</v>
      </c>
      <c r="K203" s="222" t="s">
        <v>165</v>
      </c>
      <c r="L203" s="46"/>
      <c r="M203" s="227" t="s">
        <v>1</v>
      </c>
      <c r="N203" s="228" t="s">
        <v>42</v>
      </c>
      <c r="O203" s="93"/>
      <c r="P203" s="229">
        <f>O203*H203</f>
        <v>0</v>
      </c>
      <c r="Q203" s="229">
        <v>0.00012999999999999999</v>
      </c>
      <c r="R203" s="229">
        <f>Q203*H203</f>
        <v>0.030334199999999999</v>
      </c>
      <c r="S203" s="229">
        <v>0</v>
      </c>
      <c r="T203" s="230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31" t="s">
        <v>166</v>
      </c>
      <c r="AT203" s="231" t="s">
        <v>161</v>
      </c>
      <c r="AU203" s="231" t="s">
        <v>157</v>
      </c>
      <c r="AY203" s="19" t="s">
        <v>156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9" t="s">
        <v>85</v>
      </c>
      <c r="BK203" s="232">
        <f>ROUND(I203*H203,2)</f>
        <v>0</v>
      </c>
      <c r="BL203" s="19" t="s">
        <v>166</v>
      </c>
      <c r="BM203" s="231" t="s">
        <v>1390</v>
      </c>
    </row>
    <row r="204" s="2" customFormat="1">
      <c r="A204" s="40"/>
      <c r="B204" s="41"/>
      <c r="C204" s="42"/>
      <c r="D204" s="233" t="s">
        <v>168</v>
      </c>
      <c r="E204" s="42"/>
      <c r="F204" s="234" t="s">
        <v>1391</v>
      </c>
      <c r="G204" s="42"/>
      <c r="H204" s="42"/>
      <c r="I204" s="235"/>
      <c r="J204" s="42"/>
      <c r="K204" s="42"/>
      <c r="L204" s="46"/>
      <c r="M204" s="236"/>
      <c r="N204" s="237"/>
      <c r="O204" s="93"/>
      <c r="P204" s="93"/>
      <c r="Q204" s="93"/>
      <c r="R204" s="93"/>
      <c r="S204" s="93"/>
      <c r="T204" s="94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168</v>
      </c>
      <c r="AU204" s="19" t="s">
        <v>157</v>
      </c>
    </row>
    <row r="205" s="13" customFormat="1">
      <c r="A205" s="13"/>
      <c r="B205" s="238"/>
      <c r="C205" s="239"/>
      <c r="D205" s="233" t="s">
        <v>170</v>
      </c>
      <c r="E205" s="240" t="s">
        <v>1</v>
      </c>
      <c r="F205" s="241" t="s">
        <v>1392</v>
      </c>
      <c r="G205" s="239"/>
      <c r="H205" s="242">
        <v>119.58</v>
      </c>
      <c r="I205" s="243"/>
      <c r="J205" s="239"/>
      <c r="K205" s="239"/>
      <c r="L205" s="244"/>
      <c r="M205" s="245"/>
      <c r="N205" s="246"/>
      <c r="O205" s="246"/>
      <c r="P205" s="246"/>
      <c r="Q205" s="246"/>
      <c r="R205" s="246"/>
      <c r="S205" s="246"/>
      <c r="T205" s="24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8" t="s">
        <v>170</v>
      </c>
      <c r="AU205" s="248" t="s">
        <v>157</v>
      </c>
      <c r="AV205" s="13" t="s">
        <v>87</v>
      </c>
      <c r="AW205" s="13" t="s">
        <v>35</v>
      </c>
      <c r="AX205" s="13" t="s">
        <v>77</v>
      </c>
      <c r="AY205" s="248" t="s">
        <v>156</v>
      </c>
    </row>
    <row r="206" s="13" customFormat="1">
      <c r="A206" s="13"/>
      <c r="B206" s="238"/>
      <c r="C206" s="239"/>
      <c r="D206" s="233" t="s">
        <v>170</v>
      </c>
      <c r="E206" s="240" t="s">
        <v>1</v>
      </c>
      <c r="F206" s="241" t="s">
        <v>1393</v>
      </c>
      <c r="G206" s="239"/>
      <c r="H206" s="242">
        <v>113.76000000000001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8" t="s">
        <v>170</v>
      </c>
      <c r="AU206" s="248" t="s">
        <v>157</v>
      </c>
      <c r="AV206" s="13" t="s">
        <v>87</v>
      </c>
      <c r="AW206" s="13" t="s">
        <v>35</v>
      </c>
      <c r="AX206" s="13" t="s">
        <v>77</v>
      </c>
      <c r="AY206" s="248" t="s">
        <v>156</v>
      </c>
    </row>
    <row r="207" s="14" customFormat="1">
      <c r="A207" s="14"/>
      <c r="B207" s="249"/>
      <c r="C207" s="250"/>
      <c r="D207" s="233" t="s">
        <v>170</v>
      </c>
      <c r="E207" s="251" t="s">
        <v>1</v>
      </c>
      <c r="F207" s="252" t="s">
        <v>174</v>
      </c>
      <c r="G207" s="250"/>
      <c r="H207" s="253">
        <v>233.34</v>
      </c>
      <c r="I207" s="254"/>
      <c r="J207" s="250"/>
      <c r="K207" s="250"/>
      <c r="L207" s="255"/>
      <c r="M207" s="256"/>
      <c r="N207" s="257"/>
      <c r="O207" s="257"/>
      <c r="P207" s="257"/>
      <c r="Q207" s="257"/>
      <c r="R207" s="257"/>
      <c r="S207" s="257"/>
      <c r="T207" s="25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9" t="s">
        <v>170</v>
      </c>
      <c r="AU207" s="259" t="s">
        <v>157</v>
      </c>
      <c r="AV207" s="14" t="s">
        <v>166</v>
      </c>
      <c r="AW207" s="14" t="s">
        <v>35</v>
      </c>
      <c r="AX207" s="14" t="s">
        <v>85</v>
      </c>
      <c r="AY207" s="259" t="s">
        <v>156</v>
      </c>
    </row>
    <row r="208" s="12" customFormat="1" ht="20.88" customHeight="1">
      <c r="A208" s="12"/>
      <c r="B208" s="204"/>
      <c r="C208" s="205"/>
      <c r="D208" s="206" t="s">
        <v>76</v>
      </c>
      <c r="E208" s="218" t="s">
        <v>526</v>
      </c>
      <c r="F208" s="218" t="s">
        <v>527</v>
      </c>
      <c r="G208" s="205"/>
      <c r="H208" s="205"/>
      <c r="I208" s="208"/>
      <c r="J208" s="219">
        <f>BK208</f>
        <v>0</v>
      </c>
      <c r="K208" s="205"/>
      <c r="L208" s="210"/>
      <c r="M208" s="211"/>
      <c r="N208" s="212"/>
      <c r="O208" s="212"/>
      <c r="P208" s="213">
        <f>SUM(P209:P216)</f>
        <v>0</v>
      </c>
      <c r="Q208" s="212"/>
      <c r="R208" s="213">
        <f>SUM(R209:R216)</f>
        <v>0</v>
      </c>
      <c r="S208" s="212"/>
      <c r="T208" s="214">
        <f>SUM(T209:T216)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5" t="s">
        <v>85</v>
      </c>
      <c r="AT208" s="216" t="s">
        <v>76</v>
      </c>
      <c r="AU208" s="216" t="s">
        <v>87</v>
      </c>
      <c r="AY208" s="215" t="s">
        <v>156</v>
      </c>
      <c r="BK208" s="217">
        <f>SUM(BK209:BK216)</f>
        <v>0</v>
      </c>
    </row>
    <row r="209" s="2" customFormat="1" ht="16.5" customHeight="1">
      <c r="A209" s="40"/>
      <c r="B209" s="41"/>
      <c r="C209" s="220" t="s">
        <v>260</v>
      </c>
      <c r="D209" s="220" t="s">
        <v>161</v>
      </c>
      <c r="E209" s="221" t="s">
        <v>1394</v>
      </c>
      <c r="F209" s="222" t="s">
        <v>1395</v>
      </c>
      <c r="G209" s="223" t="s">
        <v>177</v>
      </c>
      <c r="H209" s="224">
        <v>119.58</v>
      </c>
      <c r="I209" s="225"/>
      <c r="J209" s="226">
        <f>ROUND(I209*H209,2)</f>
        <v>0</v>
      </c>
      <c r="K209" s="222" t="s">
        <v>165</v>
      </c>
      <c r="L209" s="46"/>
      <c r="M209" s="227" t="s">
        <v>1</v>
      </c>
      <c r="N209" s="228" t="s">
        <v>42</v>
      </c>
      <c r="O209" s="93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31" t="s">
        <v>166</v>
      </c>
      <c r="AT209" s="231" t="s">
        <v>161</v>
      </c>
      <c r="AU209" s="231" t="s">
        <v>157</v>
      </c>
      <c r="AY209" s="19" t="s">
        <v>156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9" t="s">
        <v>85</v>
      </c>
      <c r="BK209" s="232">
        <f>ROUND(I209*H209,2)</f>
        <v>0</v>
      </c>
      <c r="BL209" s="19" t="s">
        <v>166</v>
      </c>
      <c r="BM209" s="231" t="s">
        <v>1396</v>
      </c>
    </row>
    <row r="210" s="2" customFormat="1">
      <c r="A210" s="40"/>
      <c r="B210" s="41"/>
      <c r="C210" s="42"/>
      <c r="D210" s="233" t="s">
        <v>168</v>
      </c>
      <c r="E210" s="42"/>
      <c r="F210" s="234" t="s">
        <v>1397</v>
      </c>
      <c r="G210" s="42"/>
      <c r="H210" s="42"/>
      <c r="I210" s="235"/>
      <c r="J210" s="42"/>
      <c r="K210" s="42"/>
      <c r="L210" s="46"/>
      <c r="M210" s="236"/>
      <c r="N210" s="237"/>
      <c r="O210" s="93"/>
      <c r="P210" s="93"/>
      <c r="Q210" s="93"/>
      <c r="R210" s="93"/>
      <c r="S210" s="93"/>
      <c r="T210" s="94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168</v>
      </c>
      <c r="AU210" s="19" t="s">
        <v>157</v>
      </c>
    </row>
    <row r="211" s="13" customFormat="1">
      <c r="A211" s="13"/>
      <c r="B211" s="238"/>
      <c r="C211" s="239"/>
      <c r="D211" s="233" t="s">
        <v>170</v>
      </c>
      <c r="E211" s="240" t="s">
        <v>1</v>
      </c>
      <c r="F211" s="241" t="s">
        <v>1392</v>
      </c>
      <c r="G211" s="239"/>
      <c r="H211" s="242">
        <v>119.58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8" t="s">
        <v>170</v>
      </c>
      <c r="AU211" s="248" t="s">
        <v>157</v>
      </c>
      <c r="AV211" s="13" t="s">
        <v>87</v>
      </c>
      <c r="AW211" s="13" t="s">
        <v>35</v>
      </c>
      <c r="AX211" s="13" t="s">
        <v>77</v>
      </c>
      <c r="AY211" s="248" t="s">
        <v>156</v>
      </c>
    </row>
    <row r="212" s="14" customFormat="1">
      <c r="A212" s="14"/>
      <c r="B212" s="249"/>
      <c r="C212" s="250"/>
      <c r="D212" s="233" t="s">
        <v>170</v>
      </c>
      <c r="E212" s="251" t="s">
        <v>1</v>
      </c>
      <c r="F212" s="252" t="s">
        <v>174</v>
      </c>
      <c r="G212" s="250"/>
      <c r="H212" s="253">
        <v>119.58</v>
      </c>
      <c r="I212" s="254"/>
      <c r="J212" s="250"/>
      <c r="K212" s="250"/>
      <c r="L212" s="255"/>
      <c r="M212" s="256"/>
      <c r="N212" s="257"/>
      <c r="O212" s="257"/>
      <c r="P212" s="257"/>
      <c r="Q212" s="257"/>
      <c r="R212" s="257"/>
      <c r="S212" s="257"/>
      <c r="T212" s="25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9" t="s">
        <v>170</v>
      </c>
      <c r="AU212" s="259" t="s">
        <v>157</v>
      </c>
      <c r="AV212" s="14" t="s">
        <v>166</v>
      </c>
      <c r="AW212" s="14" t="s">
        <v>35</v>
      </c>
      <c r="AX212" s="14" t="s">
        <v>85</v>
      </c>
      <c r="AY212" s="259" t="s">
        <v>156</v>
      </c>
    </row>
    <row r="213" s="2" customFormat="1" ht="16.5" customHeight="1">
      <c r="A213" s="40"/>
      <c r="B213" s="41"/>
      <c r="C213" s="220" t="s">
        <v>268</v>
      </c>
      <c r="D213" s="220" t="s">
        <v>161</v>
      </c>
      <c r="E213" s="221" t="s">
        <v>1398</v>
      </c>
      <c r="F213" s="222" t="s">
        <v>1399</v>
      </c>
      <c r="G213" s="223" t="s">
        <v>177</v>
      </c>
      <c r="H213" s="224">
        <v>119.58</v>
      </c>
      <c r="I213" s="225"/>
      <c r="J213" s="226">
        <f>ROUND(I213*H213,2)</f>
        <v>0</v>
      </c>
      <c r="K213" s="222" t="s">
        <v>165</v>
      </c>
      <c r="L213" s="46"/>
      <c r="M213" s="227" t="s">
        <v>1</v>
      </c>
      <c r="N213" s="228" t="s">
        <v>42</v>
      </c>
      <c r="O213" s="93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31" t="s">
        <v>166</v>
      </c>
      <c r="AT213" s="231" t="s">
        <v>161</v>
      </c>
      <c r="AU213" s="231" t="s">
        <v>157</v>
      </c>
      <c r="AY213" s="19" t="s">
        <v>156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9" t="s">
        <v>85</v>
      </c>
      <c r="BK213" s="232">
        <f>ROUND(I213*H213,2)</f>
        <v>0</v>
      </c>
      <c r="BL213" s="19" t="s">
        <v>166</v>
      </c>
      <c r="BM213" s="231" t="s">
        <v>1400</v>
      </c>
    </row>
    <row r="214" s="2" customFormat="1">
      <c r="A214" s="40"/>
      <c r="B214" s="41"/>
      <c r="C214" s="42"/>
      <c r="D214" s="233" t="s">
        <v>168</v>
      </c>
      <c r="E214" s="42"/>
      <c r="F214" s="234" t="s">
        <v>1401</v>
      </c>
      <c r="G214" s="42"/>
      <c r="H214" s="42"/>
      <c r="I214" s="235"/>
      <c r="J214" s="42"/>
      <c r="K214" s="42"/>
      <c r="L214" s="46"/>
      <c r="M214" s="236"/>
      <c r="N214" s="237"/>
      <c r="O214" s="93"/>
      <c r="P214" s="93"/>
      <c r="Q214" s="93"/>
      <c r="R214" s="93"/>
      <c r="S214" s="93"/>
      <c r="T214" s="94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168</v>
      </c>
      <c r="AU214" s="19" t="s">
        <v>157</v>
      </c>
    </row>
    <row r="215" s="13" customFormat="1">
      <c r="A215" s="13"/>
      <c r="B215" s="238"/>
      <c r="C215" s="239"/>
      <c r="D215" s="233" t="s">
        <v>170</v>
      </c>
      <c r="E215" s="240" t="s">
        <v>1</v>
      </c>
      <c r="F215" s="241" t="s">
        <v>1392</v>
      </c>
      <c r="G215" s="239"/>
      <c r="H215" s="242">
        <v>119.58</v>
      </c>
      <c r="I215" s="243"/>
      <c r="J215" s="239"/>
      <c r="K215" s="239"/>
      <c r="L215" s="244"/>
      <c r="M215" s="245"/>
      <c r="N215" s="246"/>
      <c r="O215" s="246"/>
      <c r="P215" s="246"/>
      <c r="Q215" s="246"/>
      <c r="R215" s="246"/>
      <c r="S215" s="246"/>
      <c r="T215" s="24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8" t="s">
        <v>170</v>
      </c>
      <c r="AU215" s="248" t="s">
        <v>157</v>
      </c>
      <c r="AV215" s="13" t="s">
        <v>87</v>
      </c>
      <c r="AW215" s="13" t="s">
        <v>35</v>
      </c>
      <c r="AX215" s="13" t="s">
        <v>77</v>
      </c>
      <c r="AY215" s="248" t="s">
        <v>156</v>
      </c>
    </row>
    <row r="216" s="14" customFormat="1">
      <c r="A216" s="14"/>
      <c r="B216" s="249"/>
      <c r="C216" s="250"/>
      <c r="D216" s="233" t="s">
        <v>170</v>
      </c>
      <c r="E216" s="251" t="s">
        <v>1</v>
      </c>
      <c r="F216" s="252" t="s">
        <v>174</v>
      </c>
      <c r="G216" s="250"/>
      <c r="H216" s="253">
        <v>119.58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9" t="s">
        <v>170</v>
      </c>
      <c r="AU216" s="259" t="s">
        <v>157</v>
      </c>
      <c r="AV216" s="14" t="s">
        <v>166</v>
      </c>
      <c r="AW216" s="14" t="s">
        <v>35</v>
      </c>
      <c r="AX216" s="14" t="s">
        <v>85</v>
      </c>
      <c r="AY216" s="259" t="s">
        <v>156</v>
      </c>
    </row>
    <row r="217" s="12" customFormat="1" ht="20.88" customHeight="1">
      <c r="A217" s="12"/>
      <c r="B217" s="204"/>
      <c r="C217" s="205"/>
      <c r="D217" s="206" t="s">
        <v>76</v>
      </c>
      <c r="E217" s="218" t="s">
        <v>609</v>
      </c>
      <c r="F217" s="218" t="s">
        <v>610</v>
      </c>
      <c r="G217" s="205"/>
      <c r="H217" s="205"/>
      <c r="I217" s="208"/>
      <c r="J217" s="219">
        <f>BK217</f>
        <v>0</v>
      </c>
      <c r="K217" s="205"/>
      <c r="L217" s="210"/>
      <c r="M217" s="211"/>
      <c r="N217" s="212"/>
      <c r="O217" s="212"/>
      <c r="P217" s="213">
        <f>SUM(P218:P235)</f>
        <v>0</v>
      </c>
      <c r="Q217" s="212"/>
      <c r="R217" s="213">
        <f>SUM(R218:R235)</f>
        <v>0.0069176999999999997</v>
      </c>
      <c r="S217" s="212"/>
      <c r="T217" s="214">
        <f>SUM(T218:T235)</f>
        <v>0.56870999999999994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5" t="s">
        <v>87</v>
      </c>
      <c r="AT217" s="216" t="s">
        <v>76</v>
      </c>
      <c r="AU217" s="216" t="s">
        <v>87</v>
      </c>
      <c r="AY217" s="215" t="s">
        <v>156</v>
      </c>
      <c r="BK217" s="217">
        <f>SUM(BK218:BK235)</f>
        <v>0</v>
      </c>
    </row>
    <row r="218" s="2" customFormat="1" ht="24.15" customHeight="1">
      <c r="A218" s="40"/>
      <c r="B218" s="41"/>
      <c r="C218" s="220" t="s">
        <v>273</v>
      </c>
      <c r="D218" s="220" t="s">
        <v>161</v>
      </c>
      <c r="E218" s="221" t="s">
        <v>1402</v>
      </c>
      <c r="F218" s="222" t="s">
        <v>1403</v>
      </c>
      <c r="G218" s="223" t="s">
        <v>452</v>
      </c>
      <c r="H218" s="224">
        <v>0.188</v>
      </c>
      <c r="I218" s="225"/>
      <c r="J218" s="226">
        <f>ROUND(I218*H218,2)</f>
        <v>0</v>
      </c>
      <c r="K218" s="222" t="s">
        <v>165</v>
      </c>
      <c r="L218" s="46"/>
      <c r="M218" s="227" t="s">
        <v>1</v>
      </c>
      <c r="N218" s="228" t="s">
        <v>42</v>
      </c>
      <c r="O218" s="93"/>
      <c r="P218" s="229">
        <f>O218*H218</f>
        <v>0</v>
      </c>
      <c r="Q218" s="229">
        <v>0</v>
      </c>
      <c r="R218" s="229">
        <f>Q218*H218</f>
        <v>0</v>
      </c>
      <c r="S218" s="229">
        <v>2.3999999999999999</v>
      </c>
      <c r="T218" s="230">
        <f>S218*H218</f>
        <v>0.45119999999999999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31" t="s">
        <v>166</v>
      </c>
      <c r="AT218" s="231" t="s">
        <v>161</v>
      </c>
      <c r="AU218" s="231" t="s">
        <v>157</v>
      </c>
      <c r="AY218" s="19" t="s">
        <v>156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9" t="s">
        <v>85</v>
      </c>
      <c r="BK218" s="232">
        <f>ROUND(I218*H218,2)</f>
        <v>0</v>
      </c>
      <c r="BL218" s="19" t="s">
        <v>166</v>
      </c>
      <c r="BM218" s="231" t="s">
        <v>1404</v>
      </c>
    </row>
    <row r="219" s="2" customFormat="1">
      <c r="A219" s="40"/>
      <c r="B219" s="41"/>
      <c r="C219" s="42"/>
      <c r="D219" s="233" t="s">
        <v>168</v>
      </c>
      <c r="E219" s="42"/>
      <c r="F219" s="234" t="s">
        <v>1405</v>
      </c>
      <c r="G219" s="42"/>
      <c r="H219" s="42"/>
      <c r="I219" s="235"/>
      <c r="J219" s="42"/>
      <c r="K219" s="42"/>
      <c r="L219" s="46"/>
      <c r="M219" s="236"/>
      <c r="N219" s="237"/>
      <c r="O219" s="93"/>
      <c r="P219" s="93"/>
      <c r="Q219" s="93"/>
      <c r="R219" s="93"/>
      <c r="S219" s="93"/>
      <c r="T219" s="94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168</v>
      </c>
      <c r="AU219" s="19" t="s">
        <v>157</v>
      </c>
    </row>
    <row r="220" s="13" customFormat="1">
      <c r="A220" s="13"/>
      <c r="B220" s="238"/>
      <c r="C220" s="239"/>
      <c r="D220" s="233" t="s">
        <v>170</v>
      </c>
      <c r="E220" s="240" t="s">
        <v>1</v>
      </c>
      <c r="F220" s="241" t="s">
        <v>1406</v>
      </c>
      <c r="G220" s="239"/>
      <c r="H220" s="242">
        <v>0.1875</v>
      </c>
      <c r="I220" s="243"/>
      <c r="J220" s="239"/>
      <c r="K220" s="239"/>
      <c r="L220" s="244"/>
      <c r="M220" s="245"/>
      <c r="N220" s="246"/>
      <c r="O220" s="246"/>
      <c r="P220" s="246"/>
      <c r="Q220" s="246"/>
      <c r="R220" s="246"/>
      <c r="S220" s="246"/>
      <c r="T220" s="24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8" t="s">
        <v>170</v>
      </c>
      <c r="AU220" s="248" t="s">
        <v>157</v>
      </c>
      <c r="AV220" s="13" t="s">
        <v>87</v>
      </c>
      <c r="AW220" s="13" t="s">
        <v>35</v>
      </c>
      <c r="AX220" s="13" t="s">
        <v>77</v>
      </c>
      <c r="AY220" s="248" t="s">
        <v>156</v>
      </c>
    </row>
    <row r="221" s="14" customFormat="1">
      <c r="A221" s="14"/>
      <c r="B221" s="249"/>
      <c r="C221" s="250"/>
      <c r="D221" s="233" t="s">
        <v>170</v>
      </c>
      <c r="E221" s="251" t="s">
        <v>1</v>
      </c>
      <c r="F221" s="252" t="s">
        <v>174</v>
      </c>
      <c r="G221" s="250"/>
      <c r="H221" s="253">
        <v>0.1875</v>
      </c>
      <c r="I221" s="254"/>
      <c r="J221" s="250"/>
      <c r="K221" s="250"/>
      <c r="L221" s="255"/>
      <c r="M221" s="256"/>
      <c r="N221" s="257"/>
      <c r="O221" s="257"/>
      <c r="P221" s="257"/>
      <c r="Q221" s="257"/>
      <c r="R221" s="257"/>
      <c r="S221" s="257"/>
      <c r="T221" s="25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9" t="s">
        <v>170</v>
      </c>
      <c r="AU221" s="259" t="s">
        <v>157</v>
      </c>
      <c r="AV221" s="14" t="s">
        <v>166</v>
      </c>
      <c r="AW221" s="14" t="s">
        <v>35</v>
      </c>
      <c r="AX221" s="14" t="s">
        <v>85</v>
      </c>
      <c r="AY221" s="259" t="s">
        <v>156</v>
      </c>
    </row>
    <row r="222" s="2" customFormat="1" ht="24.15" customHeight="1">
      <c r="A222" s="40"/>
      <c r="B222" s="41"/>
      <c r="C222" s="220" t="s">
        <v>284</v>
      </c>
      <c r="D222" s="220" t="s">
        <v>161</v>
      </c>
      <c r="E222" s="221" t="s">
        <v>1407</v>
      </c>
      <c r="F222" s="222" t="s">
        <v>1408</v>
      </c>
      <c r="G222" s="223" t="s">
        <v>185</v>
      </c>
      <c r="H222" s="224">
        <v>5.7599999999999998</v>
      </c>
      <c r="I222" s="225"/>
      <c r="J222" s="226">
        <f>ROUND(I222*H222,2)</f>
        <v>0</v>
      </c>
      <c r="K222" s="222" t="s">
        <v>165</v>
      </c>
      <c r="L222" s="46"/>
      <c r="M222" s="227" t="s">
        <v>1</v>
      </c>
      <c r="N222" s="228" t="s">
        <v>42</v>
      </c>
      <c r="O222" s="93"/>
      <c r="P222" s="229">
        <f>O222*H222</f>
        <v>0</v>
      </c>
      <c r="Q222" s="229">
        <v>2.0000000000000002E-05</v>
      </c>
      <c r="R222" s="229">
        <f>Q222*H222</f>
        <v>0.00011520000000000001</v>
      </c>
      <c r="S222" s="229">
        <v>0.001</v>
      </c>
      <c r="T222" s="230">
        <f>S222*H222</f>
        <v>0.0057599999999999995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31" t="s">
        <v>166</v>
      </c>
      <c r="AT222" s="231" t="s">
        <v>161</v>
      </c>
      <c r="AU222" s="231" t="s">
        <v>157</v>
      </c>
      <c r="AY222" s="19" t="s">
        <v>156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9" t="s">
        <v>85</v>
      </c>
      <c r="BK222" s="232">
        <f>ROUND(I222*H222,2)</f>
        <v>0</v>
      </c>
      <c r="BL222" s="19" t="s">
        <v>166</v>
      </c>
      <c r="BM222" s="231" t="s">
        <v>1409</v>
      </c>
    </row>
    <row r="223" s="2" customFormat="1">
      <c r="A223" s="40"/>
      <c r="B223" s="41"/>
      <c r="C223" s="42"/>
      <c r="D223" s="233" t="s">
        <v>168</v>
      </c>
      <c r="E223" s="42"/>
      <c r="F223" s="234" t="s">
        <v>1410</v>
      </c>
      <c r="G223" s="42"/>
      <c r="H223" s="42"/>
      <c r="I223" s="235"/>
      <c r="J223" s="42"/>
      <c r="K223" s="42"/>
      <c r="L223" s="46"/>
      <c r="M223" s="236"/>
      <c r="N223" s="237"/>
      <c r="O223" s="93"/>
      <c r="P223" s="93"/>
      <c r="Q223" s="93"/>
      <c r="R223" s="93"/>
      <c r="S223" s="93"/>
      <c r="T223" s="94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168</v>
      </c>
      <c r="AU223" s="19" t="s">
        <v>157</v>
      </c>
    </row>
    <row r="224" s="13" customFormat="1">
      <c r="A224" s="13"/>
      <c r="B224" s="238"/>
      <c r="C224" s="239"/>
      <c r="D224" s="233" t="s">
        <v>170</v>
      </c>
      <c r="E224" s="240" t="s">
        <v>1</v>
      </c>
      <c r="F224" s="241" t="s">
        <v>1411</v>
      </c>
      <c r="G224" s="239"/>
      <c r="H224" s="242">
        <v>5.7599999999999998</v>
      </c>
      <c r="I224" s="243"/>
      <c r="J224" s="239"/>
      <c r="K224" s="239"/>
      <c r="L224" s="244"/>
      <c r="M224" s="245"/>
      <c r="N224" s="246"/>
      <c r="O224" s="246"/>
      <c r="P224" s="246"/>
      <c r="Q224" s="246"/>
      <c r="R224" s="246"/>
      <c r="S224" s="246"/>
      <c r="T224" s="24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8" t="s">
        <v>170</v>
      </c>
      <c r="AU224" s="248" t="s">
        <v>157</v>
      </c>
      <c r="AV224" s="13" t="s">
        <v>87</v>
      </c>
      <c r="AW224" s="13" t="s">
        <v>35</v>
      </c>
      <c r="AX224" s="13" t="s">
        <v>77</v>
      </c>
      <c r="AY224" s="248" t="s">
        <v>156</v>
      </c>
    </row>
    <row r="225" s="14" customFormat="1">
      <c r="A225" s="14"/>
      <c r="B225" s="249"/>
      <c r="C225" s="250"/>
      <c r="D225" s="233" t="s">
        <v>170</v>
      </c>
      <c r="E225" s="251" t="s">
        <v>1</v>
      </c>
      <c r="F225" s="252" t="s">
        <v>174</v>
      </c>
      <c r="G225" s="250"/>
      <c r="H225" s="253">
        <v>5.7599999999999998</v>
      </c>
      <c r="I225" s="254"/>
      <c r="J225" s="250"/>
      <c r="K225" s="250"/>
      <c r="L225" s="255"/>
      <c r="M225" s="256"/>
      <c r="N225" s="257"/>
      <c r="O225" s="257"/>
      <c r="P225" s="257"/>
      <c r="Q225" s="257"/>
      <c r="R225" s="257"/>
      <c r="S225" s="257"/>
      <c r="T225" s="25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9" t="s">
        <v>170</v>
      </c>
      <c r="AU225" s="259" t="s">
        <v>157</v>
      </c>
      <c r="AV225" s="14" t="s">
        <v>166</v>
      </c>
      <c r="AW225" s="14" t="s">
        <v>35</v>
      </c>
      <c r="AX225" s="14" t="s">
        <v>85</v>
      </c>
      <c r="AY225" s="259" t="s">
        <v>156</v>
      </c>
    </row>
    <row r="226" s="2" customFormat="1" ht="24.15" customHeight="1">
      <c r="A226" s="40"/>
      <c r="B226" s="41"/>
      <c r="C226" s="220" t="s">
        <v>289</v>
      </c>
      <c r="D226" s="220" t="s">
        <v>161</v>
      </c>
      <c r="E226" s="221" t="s">
        <v>1412</v>
      </c>
      <c r="F226" s="222" t="s">
        <v>1413</v>
      </c>
      <c r="G226" s="223" t="s">
        <v>185</v>
      </c>
      <c r="H226" s="224">
        <v>2.25</v>
      </c>
      <c r="I226" s="225"/>
      <c r="J226" s="226">
        <f>ROUND(I226*H226,2)</f>
        <v>0</v>
      </c>
      <c r="K226" s="222" t="s">
        <v>165</v>
      </c>
      <c r="L226" s="46"/>
      <c r="M226" s="227" t="s">
        <v>1</v>
      </c>
      <c r="N226" s="228" t="s">
        <v>42</v>
      </c>
      <c r="O226" s="93"/>
      <c r="P226" s="229">
        <f>O226*H226</f>
        <v>0</v>
      </c>
      <c r="Q226" s="229">
        <v>0.0011299999999999999</v>
      </c>
      <c r="R226" s="229">
        <f>Q226*H226</f>
        <v>0.0025424999999999996</v>
      </c>
      <c r="S226" s="229">
        <v>0.010999999999999999</v>
      </c>
      <c r="T226" s="230">
        <f>S226*H226</f>
        <v>0.024749999999999998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31" t="s">
        <v>166</v>
      </c>
      <c r="AT226" s="231" t="s">
        <v>161</v>
      </c>
      <c r="AU226" s="231" t="s">
        <v>157</v>
      </c>
      <c r="AY226" s="19" t="s">
        <v>156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9" t="s">
        <v>85</v>
      </c>
      <c r="BK226" s="232">
        <f>ROUND(I226*H226,2)</f>
        <v>0</v>
      </c>
      <c r="BL226" s="19" t="s">
        <v>166</v>
      </c>
      <c r="BM226" s="231" t="s">
        <v>1414</v>
      </c>
    </row>
    <row r="227" s="2" customFormat="1">
      <c r="A227" s="40"/>
      <c r="B227" s="41"/>
      <c r="C227" s="42"/>
      <c r="D227" s="233" t="s">
        <v>168</v>
      </c>
      <c r="E227" s="42"/>
      <c r="F227" s="234" t="s">
        <v>1415</v>
      </c>
      <c r="G227" s="42"/>
      <c r="H227" s="42"/>
      <c r="I227" s="235"/>
      <c r="J227" s="42"/>
      <c r="K227" s="42"/>
      <c r="L227" s="46"/>
      <c r="M227" s="236"/>
      <c r="N227" s="237"/>
      <c r="O227" s="93"/>
      <c r="P227" s="93"/>
      <c r="Q227" s="93"/>
      <c r="R227" s="93"/>
      <c r="S227" s="93"/>
      <c r="T227" s="94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168</v>
      </c>
      <c r="AU227" s="19" t="s">
        <v>157</v>
      </c>
    </row>
    <row r="228" s="15" customFormat="1">
      <c r="A228" s="15"/>
      <c r="B228" s="260"/>
      <c r="C228" s="261"/>
      <c r="D228" s="233" t="s">
        <v>170</v>
      </c>
      <c r="E228" s="262" t="s">
        <v>1</v>
      </c>
      <c r="F228" s="263" t="s">
        <v>1416</v>
      </c>
      <c r="G228" s="261"/>
      <c r="H228" s="262" t="s">
        <v>1</v>
      </c>
      <c r="I228" s="264"/>
      <c r="J228" s="261"/>
      <c r="K228" s="261"/>
      <c r="L228" s="265"/>
      <c r="M228" s="266"/>
      <c r="N228" s="267"/>
      <c r="O228" s="267"/>
      <c r="P228" s="267"/>
      <c r="Q228" s="267"/>
      <c r="R228" s="267"/>
      <c r="S228" s="267"/>
      <c r="T228" s="268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9" t="s">
        <v>170</v>
      </c>
      <c r="AU228" s="269" t="s">
        <v>157</v>
      </c>
      <c r="AV228" s="15" t="s">
        <v>85</v>
      </c>
      <c r="AW228" s="15" t="s">
        <v>35</v>
      </c>
      <c r="AX228" s="15" t="s">
        <v>77</v>
      </c>
      <c r="AY228" s="269" t="s">
        <v>156</v>
      </c>
    </row>
    <row r="229" s="13" customFormat="1">
      <c r="A229" s="13"/>
      <c r="B229" s="238"/>
      <c r="C229" s="239"/>
      <c r="D229" s="233" t="s">
        <v>170</v>
      </c>
      <c r="E229" s="240" t="s">
        <v>1</v>
      </c>
      <c r="F229" s="241" t="s">
        <v>1417</v>
      </c>
      <c r="G229" s="239"/>
      <c r="H229" s="242">
        <v>2.25</v>
      </c>
      <c r="I229" s="243"/>
      <c r="J229" s="239"/>
      <c r="K229" s="239"/>
      <c r="L229" s="244"/>
      <c r="M229" s="245"/>
      <c r="N229" s="246"/>
      <c r="O229" s="246"/>
      <c r="P229" s="246"/>
      <c r="Q229" s="246"/>
      <c r="R229" s="246"/>
      <c r="S229" s="246"/>
      <c r="T229" s="24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8" t="s">
        <v>170</v>
      </c>
      <c r="AU229" s="248" t="s">
        <v>157</v>
      </c>
      <c r="AV229" s="13" t="s">
        <v>87</v>
      </c>
      <c r="AW229" s="13" t="s">
        <v>35</v>
      </c>
      <c r="AX229" s="13" t="s">
        <v>77</v>
      </c>
      <c r="AY229" s="248" t="s">
        <v>156</v>
      </c>
    </row>
    <row r="230" s="14" customFormat="1">
      <c r="A230" s="14"/>
      <c r="B230" s="249"/>
      <c r="C230" s="250"/>
      <c r="D230" s="233" t="s">
        <v>170</v>
      </c>
      <c r="E230" s="251" t="s">
        <v>1</v>
      </c>
      <c r="F230" s="252" t="s">
        <v>174</v>
      </c>
      <c r="G230" s="250"/>
      <c r="H230" s="253">
        <v>2.25</v>
      </c>
      <c r="I230" s="254"/>
      <c r="J230" s="250"/>
      <c r="K230" s="250"/>
      <c r="L230" s="255"/>
      <c r="M230" s="256"/>
      <c r="N230" s="257"/>
      <c r="O230" s="257"/>
      <c r="P230" s="257"/>
      <c r="Q230" s="257"/>
      <c r="R230" s="257"/>
      <c r="S230" s="257"/>
      <c r="T230" s="25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9" t="s">
        <v>170</v>
      </c>
      <c r="AU230" s="259" t="s">
        <v>157</v>
      </c>
      <c r="AV230" s="14" t="s">
        <v>166</v>
      </c>
      <c r="AW230" s="14" t="s">
        <v>35</v>
      </c>
      <c r="AX230" s="14" t="s">
        <v>85</v>
      </c>
      <c r="AY230" s="259" t="s">
        <v>156</v>
      </c>
    </row>
    <row r="231" s="2" customFormat="1" ht="24.15" customHeight="1">
      <c r="A231" s="40"/>
      <c r="B231" s="41"/>
      <c r="C231" s="220" t="s">
        <v>300</v>
      </c>
      <c r="D231" s="220" t="s">
        <v>161</v>
      </c>
      <c r="E231" s="221" t="s">
        <v>1418</v>
      </c>
      <c r="F231" s="222" t="s">
        <v>1419</v>
      </c>
      <c r="G231" s="223" t="s">
        <v>185</v>
      </c>
      <c r="H231" s="224">
        <v>3</v>
      </c>
      <c r="I231" s="225"/>
      <c r="J231" s="226">
        <f>ROUND(I231*H231,2)</f>
        <v>0</v>
      </c>
      <c r="K231" s="222" t="s">
        <v>165</v>
      </c>
      <c r="L231" s="46"/>
      <c r="M231" s="227" t="s">
        <v>1</v>
      </c>
      <c r="N231" s="228" t="s">
        <v>42</v>
      </c>
      <c r="O231" s="93"/>
      <c r="P231" s="229">
        <f>O231*H231</f>
        <v>0</v>
      </c>
      <c r="Q231" s="229">
        <v>0.00142</v>
      </c>
      <c r="R231" s="229">
        <f>Q231*H231</f>
        <v>0.0042599999999999999</v>
      </c>
      <c r="S231" s="229">
        <v>0.029000000000000001</v>
      </c>
      <c r="T231" s="230">
        <f>S231*H231</f>
        <v>0.087000000000000008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31" t="s">
        <v>166</v>
      </c>
      <c r="AT231" s="231" t="s">
        <v>161</v>
      </c>
      <c r="AU231" s="231" t="s">
        <v>157</v>
      </c>
      <c r="AY231" s="19" t="s">
        <v>156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9" t="s">
        <v>85</v>
      </c>
      <c r="BK231" s="232">
        <f>ROUND(I231*H231,2)</f>
        <v>0</v>
      </c>
      <c r="BL231" s="19" t="s">
        <v>166</v>
      </c>
      <c r="BM231" s="231" t="s">
        <v>1420</v>
      </c>
    </row>
    <row r="232" s="2" customFormat="1">
      <c r="A232" s="40"/>
      <c r="B232" s="41"/>
      <c r="C232" s="42"/>
      <c r="D232" s="233" t="s">
        <v>168</v>
      </c>
      <c r="E232" s="42"/>
      <c r="F232" s="234" t="s">
        <v>1421</v>
      </c>
      <c r="G232" s="42"/>
      <c r="H232" s="42"/>
      <c r="I232" s="235"/>
      <c r="J232" s="42"/>
      <c r="K232" s="42"/>
      <c r="L232" s="46"/>
      <c r="M232" s="236"/>
      <c r="N232" s="237"/>
      <c r="O232" s="93"/>
      <c r="P232" s="93"/>
      <c r="Q232" s="93"/>
      <c r="R232" s="93"/>
      <c r="S232" s="93"/>
      <c r="T232" s="94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168</v>
      </c>
      <c r="AU232" s="19" t="s">
        <v>157</v>
      </c>
    </row>
    <row r="233" s="15" customFormat="1">
      <c r="A233" s="15"/>
      <c r="B233" s="260"/>
      <c r="C233" s="261"/>
      <c r="D233" s="233" t="s">
        <v>170</v>
      </c>
      <c r="E233" s="262" t="s">
        <v>1</v>
      </c>
      <c r="F233" s="263" t="s">
        <v>1422</v>
      </c>
      <c r="G233" s="261"/>
      <c r="H233" s="262" t="s">
        <v>1</v>
      </c>
      <c r="I233" s="264"/>
      <c r="J233" s="261"/>
      <c r="K233" s="261"/>
      <c r="L233" s="265"/>
      <c r="M233" s="266"/>
      <c r="N233" s="267"/>
      <c r="O233" s="267"/>
      <c r="P233" s="267"/>
      <c r="Q233" s="267"/>
      <c r="R233" s="267"/>
      <c r="S233" s="267"/>
      <c r="T233" s="268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9" t="s">
        <v>170</v>
      </c>
      <c r="AU233" s="269" t="s">
        <v>157</v>
      </c>
      <c r="AV233" s="15" t="s">
        <v>85</v>
      </c>
      <c r="AW233" s="15" t="s">
        <v>35</v>
      </c>
      <c r="AX233" s="15" t="s">
        <v>77</v>
      </c>
      <c r="AY233" s="269" t="s">
        <v>156</v>
      </c>
    </row>
    <row r="234" s="13" customFormat="1">
      <c r="A234" s="13"/>
      <c r="B234" s="238"/>
      <c r="C234" s="239"/>
      <c r="D234" s="233" t="s">
        <v>170</v>
      </c>
      <c r="E234" s="240" t="s">
        <v>1</v>
      </c>
      <c r="F234" s="241" t="s">
        <v>1423</v>
      </c>
      <c r="G234" s="239"/>
      <c r="H234" s="242">
        <v>3</v>
      </c>
      <c r="I234" s="243"/>
      <c r="J234" s="239"/>
      <c r="K234" s="239"/>
      <c r="L234" s="244"/>
      <c r="M234" s="245"/>
      <c r="N234" s="246"/>
      <c r="O234" s="246"/>
      <c r="P234" s="246"/>
      <c r="Q234" s="246"/>
      <c r="R234" s="246"/>
      <c r="S234" s="246"/>
      <c r="T234" s="24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8" t="s">
        <v>170</v>
      </c>
      <c r="AU234" s="248" t="s">
        <v>157</v>
      </c>
      <c r="AV234" s="13" t="s">
        <v>87</v>
      </c>
      <c r="AW234" s="13" t="s">
        <v>35</v>
      </c>
      <c r="AX234" s="13" t="s">
        <v>77</v>
      </c>
      <c r="AY234" s="248" t="s">
        <v>156</v>
      </c>
    </row>
    <row r="235" s="14" customFormat="1">
      <c r="A235" s="14"/>
      <c r="B235" s="249"/>
      <c r="C235" s="250"/>
      <c r="D235" s="233" t="s">
        <v>170</v>
      </c>
      <c r="E235" s="251" t="s">
        <v>1</v>
      </c>
      <c r="F235" s="252" t="s">
        <v>174</v>
      </c>
      <c r="G235" s="250"/>
      <c r="H235" s="253">
        <v>3</v>
      </c>
      <c r="I235" s="254"/>
      <c r="J235" s="250"/>
      <c r="K235" s="250"/>
      <c r="L235" s="255"/>
      <c r="M235" s="256"/>
      <c r="N235" s="257"/>
      <c r="O235" s="257"/>
      <c r="P235" s="257"/>
      <c r="Q235" s="257"/>
      <c r="R235" s="257"/>
      <c r="S235" s="257"/>
      <c r="T235" s="258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9" t="s">
        <v>170</v>
      </c>
      <c r="AU235" s="259" t="s">
        <v>157</v>
      </c>
      <c r="AV235" s="14" t="s">
        <v>166</v>
      </c>
      <c r="AW235" s="14" t="s">
        <v>35</v>
      </c>
      <c r="AX235" s="14" t="s">
        <v>85</v>
      </c>
      <c r="AY235" s="259" t="s">
        <v>156</v>
      </c>
    </row>
    <row r="236" s="12" customFormat="1" ht="20.88" customHeight="1">
      <c r="A236" s="12"/>
      <c r="B236" s="204"/>
      <c r="C236" s="205"/>
      <c r="D236" s="206" t="s">
        <v>76</v>
      </c>
      <c r="E236" s="218" t="s">
        <v>634</v>
      </c>
      <c r="F236" s="218" t="s">
        <v>635</v>
      </c>
      <c r="G236" s="205"/>
      <c r="H236" s="205"/>
      <c r="I236" s="208"/>
      <c r="J236" s="219">
        <f>BK236</f>
        <v>0</v>
      </c>
      <c r="K236" s="205"/>
      <c r="L236" s="210"/>
      <c r="M236" s="211"/>
      <c r="N236" s="212"/>
      <c r="O236" s="212"/>
      <c r="P236" s="213">
        <f>P237+P247</f>
        <v>0</v>
      </c>
      <c r="Q236" s="212"/>
      <c r="R236" s="213">
        <f>R237+R247</f>
        <v>0</v>
      </c>
      <c r="S236" s="212"/>
      <c r="T236" s="214">
        <f>T237+T247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5" t="s">
        <v>85</v>
      </c>
      <c r="AT236" s="216" t="s">
        <v>76</v>
      </c>
      <c r="AU236" s="216" t="s">
        <v>87</v>
      </c>
      <c r="AY236" s="215" t="s">
        <v>156</v>
      </c>
      <c r="BK236" s="217">
        <f>BK237+BK247</f>
        <v>0</v>
      </c>
    </row>
    <row r="237" s="17" customFormat="1" ht="20.88" customHeight="1">
      <c r="A237" s="17"/>
      <c r="B237" s="294"/>
      <c r="C237" s="295"/>
      <c r="D237" s="296" t="s">
        <v>76</v>
      </c>
      <c r="E237" s="296" t="s">
        <v>1424</v>
      </c>
      <c r="F237" s="296" t="s">
        <v>1425</v>
      </c>
      <c r="G237" s="295"/>
      <c r="H237" s="295"/>
      <c r="I237" s="297"/>
      <c r="J237" s="298">
        <f>BK237</f>
        <v>0</v>
      </c>
      <c r="K237" s="295"/>
      <c r="L237" s="299"/>
      <c r="M237" s="300"/>
      <c r="N237" s="301"/>
      <c r="O237" s="301"/>
      <c r="P237" s="302">
        <f>SUM(P238:P246)</f>
        <v>0</v>
      </c>
      <c r="Q237" s="301"/>
      <c r="R237" s="302">
        <f>SUM(R238:R246)</f>
        <v>0</v>
      </c>
      <c r="S237" s="301"/>
      <c r="T237" s="303">
        <f>SUM(T238:T246)</f>
        <v>0</v>
      </c>
      <c r="U237" s="17"/>
      <c r="V237" s="17"/>
      <c r="W237" s="17"/>
      <c r="X237" s="17"/>
      <c r="Y237" s="17"/>
      <c r="Z237" s="17"/>
      <c r="AA237" s="17"/>
      <c r="AB237" s="17"/>
      <c r="AC237" s="17"/>
      <c r="AD237" s="17"/>
      <c r="AE237" s="17"/>
      <c r="AR237" s="304" t="s">
        <v>85</v>
      </c>
      <c r="AT237" s="305" t="s">
        <v>76</v>
      </c>
      <c r="AU237" s="305" t="s">
        <v>157</v>
      </c>
      <c r="AY237" s="304" t="s">
        <v>156</v>
      </c>
      <c r="BK237" s="306">
        <f>SUM(BK238:BK246)</f>
        <v>0</v>
      </c>
    </row>
    <row r="238" s="2" customFormat="1" ht="24.15" customHeight="1">
      <c r="A238" s="40"/>
      <c r="B238" s="41"/>
      <c r="C238" s="220" t="s">
        <v>303</v>
      </c>
      <c r="D238" s="220" t="s">
        <v>161</v>
      </c>
      <c r="E238" s="221" t="s">
        <v>1426</v>
      </c>
      <c r="F238" s="222" t="s">
        <v>1427</v>
      </c>
      <c r="G238" s="223" t="s">
        <v>209</v>
      </c>
      <c r="H238" s="224">
        <v>4.4699999999999998</v>
      </c>
      <c r="I238" s="225"/>
      <c r="J238" s="226">
        <f>ROUND(I238*H238,2)</f>
        <v>0</v>
      </c>
      <c r="K238" s="222" t="s">
        <v>165</v>
      </c>
      <c r="L238" s="46"/>
      <c r="M238" s="227" t="s">
        <v>1</v>
      </c>
      <c r="N238" s="228" t="s">
        <v>42</v>
      </c>
      <c r="O238" s="93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31" t="s">
        <v>166</v>
      </c>
      <c r="AT238" s="231" t="s">
        <v>161</v>
      </c>
      <c r="AU238" s="231" t="s">
        <v>166</v>
      </c>
      <c r="AY238" s="19" t="s">
        <v>156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9" t="s">
        <v>85</v>
      </c>
      <c r="BK238" s="232">
        <f>ROUND(I238*H238,2)</f>
        <v>0</v>
      </c>
      <c r="BL238" s="19" t="s">
        <v>166</v>
      </c>
      <c r="BM238" s="231" t="s">
        <v>1428</v>
      </c>
    </row>
    <row r="239" s="2" customFormat="1">
      <c r="A239" s="40"/>
      <c r="B239" s="41"/>
      <c r="C239" s="42"/>
      <c r="D239" s="233" t="s">
        <v>168</v>
      </c>
      <c r="E239" s="42"/>
      <c r="F239" s="234" t="s">
        <v>1429</v>
      </c>
      <c r="G239" s="42"/>
      <c r="H239" s="42"/>
      <c r="I239" s="235"/>
      <c r="J239" s="42"/>
      <c r="K239" s="42"/>
      <c r="L239" s="46"/>
      <c r="M239" s="236"/>
      <c r="N239" s="237"/>
      <c r="O239" s="93"/>
      <c r="P239" s="93"/>
      <c r="Q239" s="93"/>
      <c r="R239" s="93"/>
      <c r="S239" s="93"/>
      <c r="T239" s="94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168</v>
      </c>
      <c r="AU239" s="19" t="s">
        <v>166</v>
      </c>
    </row>
    <row r="240" s="2" customFormat="1" ht="24.15" customHeight="1">
      <c r="A240" s="40"/>
      <c r="B240" s="41"/>
      <c r="C240" s="220" t="s">
        <v>7</v>
      </c>
      <c r="D240" s="220" t="s">
        <v>161</v>
      </c>
      <c r="E240" s="221" t="s">
        <v>642</v>
      </c>
      <c r="F240" s="222" t="s">
        <v>643</v>
      </c>
      <c r="G240" s="223" t="s">
        <v>209</v>
      </c>
      <c r="H240" s="224">
        <v>4.4699999999999998</v>
      </c>
      <c r="I240" s="225"/>
      <c r="J240" s="226">
        <f>ROUND(I240*H240,2)</f>
        <v>0</v>
      </c>
      <c r="K240" s="222" t="s">
        <v>165</v>
      </c>
      <c r="L240" s="46"/>
      <c r="M240" s="227" t="s">
        <v>1</v>
      </c>
      <c r="N240" s="228" t="s">
        <v>42</v>
      </c>
      <c r="O240" s="93"/>
      <c r="P240" s="229">
        <f>O240*H240</f>
        <v>0</v>
      </c>
      <c r="Q240" s="229">
        <v>0</v>
      </c>
      <c r="R240" s="229">
        <f>Q240*H240</f>
        <v>0</v>
      </c>
      <c r="S240" s="229">
        <v>0</v>
      </c>
      <c r="T240" s="230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31" t="s">
        <v>166</v>
      </c>
      <c r="AT240" s="231" t="s">
        <v>161</v>
      </c>
      <c r="AU240" s="231" t="s">
        <v>166</v>
      </c>
      <c r="AY240" s="19" t="s">
        <v>156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9" t="s">
        <v>85</v>
      </c>
      <c r="BK240" s="232">
        <f>ROUND(I240*H240,2)</f>
        <v>0</v>
      </c>
      <c r="BL240" s="19" t="s">
        <v>166</v>
      </c>
      <c r="BM240" s="231" t="s">
        <v>1430</v>
      </c>
    </row>
    <row r="241" s="2" customFormat="1">
      <c r="A241" s="40"/>
      <c r="B241" s="41"/>
      <c r="C241" s="42"/>
      <c r="D241" s="233" t="s">
        <v>168</v>
      </c>
      <c r="E241" s="42"/>
      <c r="F241" s="234" t="s">
        <v>1431</v>
      </c>
      <c r="G241" s="42"/>
      <c r="H241" s="42"/>
      <c r="I241" s="235"/>
      <c r="J241" s="42"/>
      <c r="K241" s="42"/>
      <c r="L241" s="46"/>
      <c r="M241" s="236"/>
      <c r="N241" s="237"/>
      <c r="O241" s="93"/>
      <c r="P241" s="93"/>
      <c r="Q241" s="93"/>
      <c r="R241" s="93"/>
      <c r="S241" s="93"/>
      <c r="T241" s="94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168</v>
      </c>
      <c r="AU241" s="19" t="s">
        <v>166</v>
      </c>
    </row>
    <row r="242" s="2" customFormat="1" ht="24.15" customHeight="1">
      <c r="A242" s="40"/>
      <c r="B242" s="41"/>
      <c r="C242" s="220" t="s">
        <v>318</v>
      </c>
      <c r="D242" s="220" t="s">
        <v>161</v>
      </c>
      <c r="E242" s="221" t="s">
        <v>647</v>
      </c>
      <c r="F242" s="222" t="s">
        <v>648</v>
      </c>
      <c r="G242" s="223" t="s">
        <v>209</v>
      </c>
      <c r="H242" s="224">
        <v>75.989999999999995</v>
      </c>
      <c r="I242" s="225"/>
      <c r="J242" s="226">
        <f>ROUND(I242*H242,2)</f>
        <v>0</v>
      </c>
      <c r="K242" s="222" t="s">
        <v>165</v>
      </c>
      <c r="L242" s="46"/>
      <c r="M242" s="227" t="s">
        <v>1</v>
      </c>
      <c r="N242" s="228" t="s">
        <v>42</v>
      </c>
      <c r="O242" s="93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31" t="s">
        <v>166</v>
      </c>
      <c r="AT242" s="231" t="s">
        <v>161</v>
      </c>
      <c r="AU242" s="231" t="s">
        <v>166</v>
      </c>
      <c r="AY242" s="19" t="s">
        <v>156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9" t="s">
        <v>85</v>
      </c>
      <c r="BK242" s="232">
        <f>ROUND(I242*H242,2)</f>
        <v>0</v>
      </c>
      <c r="BL242" s="19" t="s">
        <v>166</v>
      </c>
      <c r="BM242" s="231" t="s">
        <v>1432</v>
      </c>
    </row>
    <row r="243" s="2" customFormat="1">
      <c r="A243" s="40"/>
      <c r="B243" s="41"/>
      <c r="C243" s="42"/>
      <c r="D243" s="233" t="s">
        <v>168</v>
      </c>
      <c r="E243" s="42"/>
      <c r="F243" s="234" t="s">
        <v>1433</v>
      </c>
      <c r="G243" s="42"/>
      <c r="H243" s="42"/>
      <c r="I243" s="235"/>
      <c r="J243" s="42"/>
      <c r="K243" s="42"/>
      <c r="L243" s="46"/>
      <c r="M243" s="236"/>
      <c r="N243" s="237"/>
      <c r="O243" s="93"/>
      <c r="P243" s="93"/>
      <c r="Q243" s="93"/>
      <c r="R243" s="93"/>
      <c r="S243" s="93"/>
      <c r="T243" s="94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168</v>
      </c>
      <c r="AU243" s="19" t="s">
        <v>166</v>
      </c>
    </row>
    <row r="244" s="13" customFormat="1">
      <c r="A244" s="13"/>
      <c r="B244" s="238"/>
      <c r="C244" s="239"/>
      <c r="D244" s="233" t="s">
        <v>170</v>
      </c>
      <c r="E244" s="239"/>
      <c r="F244" s="241" t="s">
        <v>1434</v>
      </c>
      <c r="G244" s="239"/>
      <c r="H244" s="242">
        <v>75.989999999999995</v>
      </c>
      <c r="I244" s="243"/>
      <c r="J244" s="239"/>
      <c r="K244" s="239"/>
      <c r="L244" s="244"/>
      <c r="M244" s="245"/>
      <c r="N244" s="246"/>
      <c r="O244" s="246"/>
      <c r="P244" s="246"/>
      <c r="Q244" s="246"/>
      <c r="R244" s="246"/>
      <c r="S244" s="246"/>
      <c r="T244" s="24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8" t="s">
        <v>170</v>
      </c>
      <c r="AU244" s="248" t="s">
        <v>166</v>
      </c>
      <c r="AV244" s="13" t="s">
        <v>87</v>
      </c>
      <c r="AW244" s="13" t="s">
        <v>4</v>
      </c>
      <c r="AX244" s="13" t="s">
        <v>85</v>
      </c>
      <c r="AY244" s="248" t="s">
        <v>156</v>
      </c>
    </row>
    <row r="245" s="2" customFormat="1" ht="33" customHeight="1">
      <c r="A245" s="40"/>
      <c r="B245" s="41"/>
      <c r="C245" s="220" t="s">
        <v>323</v>
      </c>
      <c r="D245" s="220" t="s">
        <v>161</v>
      </c>
      <c r="E245" s="221" t="s">
        <v>1435</v>
      </c>
      <c r="F245" s="222" t="s">
        <v>1436</v>
      </c>
      <c r="G245" s="223" t="s">
        <v>209</v>
      </c>
      <c r="H245" s="224">
        <v>4.4699999999999998</v>
      </c>
      <c r="I245" s="225"/>
      <c r="J245" s="226">
        <f>ROUND(I245*H245,2)</f>
        <v>0</v>
      </c>
      <c r="K245" s="222" t="s">
        <v>165</v>
      </c>
      <c r="L245" s="46"/>
      <c r="M245" s="227" t="s">
        <v>1</v>
      </c>
      <c r="N245" s="228" t="s">
        <v>42</v>
      </c>
      <c r="O245" s="93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31" t="s">
        <v>166</v>
      </c>
      <c r="AT245" s="231" t="s">
        <v>161</v>
      </c>
      <c r="AU245" s="231" t="s">
        <v>166</v>
      </c>
      <c r="AY245" s="19" t="s">
        <v>156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9" t="s">
        <v>85</v>
      </c>
      <c r="BK245" s="232">
        <f>ROUND(I245*H245,2)</f>
        <v>0</v>
      </c>
      <c r="BL245" s="19" t="s">
        <v>166</v>
      </c>
      <c r="BM245" s="231" t="s">
        <v>1437</v>
      </c>
    </row>
    <row r="246" s="2" customFormat="1">
      <c r="A246" s="40"/>
      <c r="B246" s="41"/>
      <c r="C246" s="42"/>
      <c r="D246" s="233" t="s">
        <v>168</v>
      </c>
      <c r="E246" s="42"/>
      <c r="F246" s="234" t="s">
        <v>1438</v>
      </c>
      <c r="G246" s="42"/>
      <c r="H246" s="42"/>
      <c r="I246" s="235"/>
      <c r="J246" s="42"/>
      <c r="K246" s="42"/>
      <c r="L246" s="46"/>
      <c r="M246" s="236"/>
      <c r="N246" s="237"/>
      <c r="O246" s="93"/>
      <c r="P246" s="93"/>
      <c r="Q246" s="93"/>
      <c r="R246" s="93"/>
      <c r="S246" s="93"/>
      <c r="T246" s="94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168</v>
      </c>
      <c r="AU246" s="19" t="s">
        <v>166</v>
      </c>
    </row>
    <row r="247" s="17" customFormat="1" ht="20.88" customHeight="1">
      <c r="A247" s="17"/>
      <c r="B247" s="294"/>
      <c r="C247" s="295"/>
      <c r="D247" s="296" t="s">
        <v>76</v>
      </c>
      <c r="E247" s="296" t="s">
        <v>1439</v>
      </c>
      <c r="F247" s="296" t="s">
        <v>1440</v>
      </c>
      <c r="G247" s="295"/>
      <c r="H247" s="295"/>
      <c r="I247" s="297"/>
      <c r="J247" s="298">
        <f>BK247</f>
        <v>0</v>
      </c>
      <c r="K247" s="295"/>
      <c r="L247" s="299"/>
      <c r="M247" s="300"/>
      <c r="N247" s="301"/>
      <c r="O247" s="301"/>
      <c r="P247" s="302">
        <f>SUM(P248:P249)</f>
        <v>0</v>
      </c>
      <c r="Q247" s="301"/>
      <c r="R247" s="302">
        <f>SUM(R248:R249)</f>
        <v>0</v>
      </c>
      <c r="S247" s="301"/>
      <c r="T247" s="303">
        <f>SUM(T248:T249)</f>
        <v>0</v>
      </c>
      <c r="U247" s="17"/>
      <c r="V247" s="17"/>
      <c r="W247" s="17"/>
      <c r="X247" s="17"/>
      <c r="Y247" s="17"/>
      <c r="Z247" s="17"/>
      <c r="AA247" s="17"/>
      <c r="AB247" s="17"/>
      <c r="AC247" s="17"/>
      <c r="AD247" s="17"/>
      <c r="AE247" s="17"/>
      <c r="AR247" s="304" t="s">
        <v>85</v>
      </c>
      <c r="AT247" s="305" t="s">
        <v>76</v>
      </c>
      <c r="AU247" s="305" t="s">
        <v>157</v>
      </c>
      <c r="AY247" s="304" t="s">
        <v>156</v>
      </c>
      <c r="BK247" s="306">
        <f>SUM(BK248:BK249)</f>
        <v>0</v>
      </c>
    </row>
    <row r="248" s="2" customFormat="1" ht="24.15" customHeight="1">
      <c r="A248" s="40"/>
      <c r="B248" s="41"/>
      <c r="C248" s="220" t="s">
        <v>333</v>
      </c>
      <c r="D248" s="220" t="s">
        <v>161</v>
      </c>
      <c r="E248" s="221" t="s">
        <v>1441</v>
      </c>
      <c r="F248" s="222" t="s">
        <v>1442</v>
      </c>
      <c r="G248" s="223" t="s">
        <v>209</v>
      </c>
      <c r="H248" s="224">
        <v>7.9009999999999998</v>
      </c>
      <c r="I248" s="225"/>
      <c r="J248" s="226">
        <f>ROUND(I248*H248,2)</f>
        <v>0</v>
      </c>
      <c r="K248" s="222" t="s">
        <v>1332</v>
      </c>
      <c r="L248" s="46"/>
      <c r="M248" s="227" t="s">
        <v>1</v>
      </c>
      <c r="N248" s="228" t="s">
        <v>42</v>
      </c>
      <c r="O248" s="93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31" t="s">
        <v>166</v>
      </c>
      <c r="AT248" s="231" t="s">
        <v>161</v>
      </c>
      <c r="AU248" s="231" t="s">
        <v>166</v>
      </c>
      <c r="AY248" s="19" t="s">
        <v>156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9" t="s">
        <v>85</v>
      </c>
      <c r="BK248" s="232">
        <f>ROUND(I248*H248,2)</f>
        <v>0</v>
      </c>
      <c r="BL248" s="19" t="s">
        <v>166</v>
      </c>
      <c r="BM248" s="231" t="s">
        <v>1443</v>
      </c>
    </row>
    <row r="249" s="2" customFormat="1">
      <c r="A249" s="40"/>
      <c r="B249" s="41"/>
      <c r="C249" s="42"/>
      <c r="D249" s="233" t="s">
        <v>168</v>
      </c>
      <c r="E249" s="42"/>
      <c r="F249" s="234" t="s">
        <v>1444</v>
      </c>
      <c r="G249" s="42"/>
      <c r="H249" s="42"/>
      <c r="I249" s="235"/>
      <c r="J249" s="42"/>
      <c r="K249" s="42"/>
      <c r="L249" s="46"/>
      <c r="M249" s="236"/>
      <c r="N249" s="237"/>
      <c r="O249" s="93"/>
      <c r="P249" s="93"/>
      <c r="Q249" s="93"/>
      <c r="R249" s="93"/>
      <c r="S249" s="93"/>
      <c r="T249" s="94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168</v>
      </c>
      <c r="AU249" s="19" t="s">
        <v>166</v>
      </c>
    </row>
    <row r="250" s="12" customFormat="1" ht="22.8" customHeight="1">
      <c r="A250" s="12"/>
      <c r="B250" s="204"/>
      <c r="C250" s="205"/>
      <c r="D250" s="206" t="s">
        <v>76</v>
      </c>
      <c r="E250" s="218" t="s">
        <v>166</v>
      </c>
      <c r="F250" s="218" t="s">
        <v>203</v>
      </c>
      <c r="G250" s="205"/>
      <c r="H250" s="205"/>
      <c r="I250" s="208"/>
      <c r="J250" s="219">
        <f>BK250</f>
        <v>0</v>
      </c>
      <c r="K250" s="205"/>
      <c r="L250" s="210"/>
      <c r="M250" s="211"/>
      <c r="N250" s="212"/>
      <c r="O250" s="212"/>
      <c r="P250" s="213">
        <f>P251</f>
        <v>0</v>
      </c>
      <c r="Q250" s="212"/>
      <c r="R250" s="213">
        <f>R251</f>
        <v>0.45303863999999999</v>
      </c>
      <c r="S250" s="212"/>
      <c r="T250" s="214">
        <f>T251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5" t="s">
        <v>87</v>
      </c>
      <c r="AT250" s="216" t="s">
        <v>76</v>
      </c>
      <c r="AU250" s="216" t="s">
        <v>85</v>
      </c>
      <c r="AY250" s="215" t="s">
        <v>156</v>
      </c>
      <c r="BK250" s="217">
        <f>BK251</f>
        <v>0</v>
      </c>
    </row>
    <row r="251" s="12" customFormat="1" ht="20.88" customHeight="1">
      <c r="A251" s="12"/>
      <c r="B251" s="204"/>
      <c r="C251" s="205"/>
      <c r="D251" s="206" t="s">
        <v>76</v>
      </c>
      <c r="E251" s="218" t="s">
        <v>204</v>
      </c>
      <c r="F251" s="218" t="s">
        <v>205</v>
      </c>
      <c r="G251" s="205"/>
      <c r="H251" s="205"/>
      <c r="I251" s="208"/>
      <c r="J251" s="219">
        <f>BK251</f>
        <v>0</v>
      </c>
      <c r="K251" s="205"/>
      <c r="L251" s="210"/>
      <c r="M251" s="211"/>
      <c r="N251" s="212"/>
      <c r="O251" s="212"/>
      <c r="P251" s="213">
        <f>SUM(P252:P255)</f>
        <v>0</v>
      </c>
      <c r="Q251" s="212"/>
      <c r="R251" s="213">
        <f>SUM(R252:R255)</f>
        <v>0.45303863999999999</v>
      </c>
      <c r="S251" s="212"/>
      <c r="T251" s="214">
        <f>SUM(T252:T255)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5" t="s">
        <v>87</v>
      </c>
      <c r="AT251" s="216" t="s">
        <v>76</v>
      </c>
      <c r="AU251" s="216" t="s">
        <v>87</v>
      </c>
      <c r="AY251" s="215" t="s">
        <v>156</v>
      </c>
      <c r="BK251" s="217">
        <f>SUM(BK252:BK255)</f>
        <v>0</v>
      </c>
    </row>
    <row r="252" s="2" customFormat="1" ht="16.5" customHeight="1">
      <c r="A252" s="40"/>
      <c r="B252" s="41"/>
      <c r="C252" s="220" t="s">
        <v>338</v>
      </c>
      <c r="D252" s="220" t="s">
        <v>161</v>
      </c>
      <c r="E252" s="221" t="s">
        <v>1445</v>
      </c>
      <c r="F252" s="222" t="s">
        <v>1446</v>
      </c>
      <c r="G252" s="223" t="s">
        <v>452</v>
      </c>
      <c r="H252" s="224">
        <v>0.188</v>
      </c>
      <c r="I252" s="225"/>
      <c r="J252" s="226">
        <f>ROUND(I252*H252,2)</f>
        <v>0</v>
      </c>
      <c r="K252" s="222" t="s">
        <v>165</v>
      </c>
      <c r="L252" s="46"/>
      <c r="M252" s="227" t="s">
        <v>1</v>
      </c>
      <c r="N252" s="228" t="s">
        <v>42</v>
      </c>
      <c r="O252" s="93"/>
      <c r="P252" s="229">
        <f>O252*H252</f>
        <v>0</v>
      </c>
      <c r="Q252" s="229">
        <v>2.40978</v>
      </c>
      <c r="R252" s="229">
        <f>Q252*H252</f>
        <v>0.45303863999999999</v>
      </c>
      <c r="S252" s="229">
        <v>0</v>
      </c>
      <c r="T252" s="230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31" t="s">
        <v>166</v>
      </c>
      <c r="AT252" s="231" t="s">
        <v>161</v>
      </c>
      <c r="AU252" s="231" t="s">
        <v>157</v>
      </c>
      <c r="AY252" s="19" t="s">
        <v>156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9" t="s">
        <v>85</v>
      </c>
      <c r="BK252" s="232">
        <f>ROUND(I252*H252,2)</f>
        <v>0</v>
      </c>
      <c r="BL252" s="19" t="s">
        <v>166</v>
      </c>
      <c r="BM252" s="231" t="s">
        <v>1447</v>
      </c>
    </row>
    <row r="253" s="2" customFormat="1">
      <c r="A253" s="40"/>
      <c r="B253" s="41"/>
      <c r="C253" s="42"/>
      <c r="D253" s="233" t="s">
        <v>168</v>
      </c>
      <c r="E253" s="42"/>
      <c r="F253" s="234" t="s">
        <v>1448</v>
      </c>
      <c r="G253" s="42"/>
      <c r="H253" s="42"/>
      <c r="I253" s="235"/>
      <c r="J253" s="42"/>
      <c r="K253" s="42"/>
      <c r="L253" s="46"/>
      <c r="M253" s="236"/>
      <c r="N253" s="237"/>
      <c r="O253" s="93"/>
      <c r="P253" s="93"/>
      <c r="Q253" s="93"/>
      <c r="R253" s="93"/>
      <c r="S253" s="93"/>
      <c r="T253" s="94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168</v>
      </c>
      <c r="AU253" s="19" t="s">
        <v>157</v>
      </c>
    </row>
    <row r="254" s="13" customFormat="1">
      <c r="A254" s="13"/>
      <c r="B254" s="238"/>
      <c r="C254" s="239"/>
      <c r="D254" s="233" t="s">
        <v>170</v>
      </c>
      <c r="E254" s="240" t="s">
        <v>1</v>
      </c>
      <c r="F254" s="241" t="s">
        <v>1449</v>
      </c>
      <c r="G254" s="239"/>
      <c r="H254" s="242">
        <v>0.1875</v>
      </c>
      <c r="I254" s="243"/>
      <c r="J254" s="239"/>
      <c r="K254" s="239"/>
      <c r="L254" s="244"/>
      <c r="M254" s="245"/>
      <c r="N254" s="246"/>
      <c r="O254" s="246"/>
      <c r="P254" s="246"/>
      <c r="Q254" s="246"/>
      <c r="R254" s="246"/>
      <c r="S254" s="246"/>
      <c r="T254" s="24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8" t="s">
        <v>170</v>
      </c>
      <c r="AU254" s="248" t="s">
        <v>157</v>
      </c>
      <c r="AV254" s="13" t="s">
        <v>87</v>
      </c>
      <c r="AW254" s="13" t="s">
        <v>35</v>
      </c>
      <c r="AX254" s="13" t="s">
        <v>77</v>
      </c>
      <c r="AY254" s="248" t="s">
        <v>156</v>
      </c>
    </row>
    <row r="255" s="14" customFormat="1">
      <c r="A255" s="14"/>
      <c r="B255" s="249"/>
      <c r="C255" s="250"/>
      <c r="D255" s="233" t="s">
        <v>170</v>
      </c>
      <c r="E255" s="251" t="s">
        <v>1</v>
      </c>
      <c r="F255" s="252" t="s">
        <v>174</v>
      </c>
      <c r="G255" s="250"/>
      <c r="H255" s="253">
        <v>0.1875</v>
      </c>
      <c r="I255" s="254"/>
      <c r="J255" s="250"/>
      <c r="K255" s="250"/>
      <c r="L255" s="255"/>
      <c r="M255" s="256"/>
      <c r="N255" s="257"/>
      <c r="O255" s="257"/>
      <c r="P255" s="257"/>
      <c r="Q255" s="257"/>
      <c r="R255" s="257"/>
      <c r="S255" s="257"/>
      <c r="T255" s="258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9" t="s">
        <v>170</v>
      </c>
      <c r="AU255" s="259" t="s">
        <v>157</v>
      </c>
      <c r="AV255" s="14" t="s">
        <v>166</v>
      </c>
      <c r="AW255" s="14" t="s">
        <v>35</v>
      </c>
      <c r="AX255" s="14" t="s">
        <v>85</v>
      </c>
      <c r="AY255" s="259" t="s">
        <v>156</v>
      </c>
    </row>
    <row r="256" s="12" customFormat="1" ht="25.92" customHeight="1">
      <c r="A256" s="12"/>
      <c r="B256" s="204"/>
      <c r="C256" s="205"/>
      <c r="D256" s="206" t="s">
        <v>76</v>
      </c>
      <c r="E256" s="207" t="s">
        <v>662</v>
      </c>
      <c r="F256" s="207" t="s">
        <v>663</v>
      </c>
      <c r="G256" s="205"/>
      <c r="H256" s="205"/>
      <c r="I256" s="208"/>
      <c r="J256" s="209">
        <f>BK256</f>
        <v>0</v>
      </c>
      <c r="K256" s="205"/>
      <c r="L256" s="210"/>
      <c r="M256" s="211"/>
      <c r="N256" s="212"/>
      <c r="O256" s="212"/>
      <c r="P256" s="213">
        <f>P257+P295</f>
        <v>0</v>
      </c>
      <c r="Q256" s="212"/>
      <c r="R256" s="213">
        <f>R257+R295</f>
        <v>2.3862778338000004</v>
      </c>
      <c r="S256" s="212"/>
      <c r="T256" s="214">
        <f>T257+T295</f>
        <v>3.9012449999999999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5" t="s">
        <v>87</v>
      </c>
      <c r="AT256" s="216" t="s">
        <v>76</v>
      </c>
      <c r="AU256" s="216" t="s">
        <v>77</v>
      </c>
      <c r="AY256" s="215" t="s">
        <v>156</v>
      </c>
      <c r="BK256" s="217">
        <f>BK257+BK295</f>
        <v>0</v>
      </c>
    </row>
    <row r="257" s="12" customFormat="1" ht="22.8" customHeight="1">
      <c r="A257" s="12"/>
      <c r="B257" s="204"/>
      <c r="C257" s="205"/>
      <c r="D257" s="206" t="s">
        <v>76</v>
      </c>
      <c r="E257" s="218" t="s">
        <v>1450</v>
      </c>
      <c r="F257" s="218" t="s">
        <v>665</v>
      </c>
      <c r="G257" s="205"/>
      <c r="H257" s="205"/>
      <c r="I257" s="208"/>
      <c r="J257" s="219">
        <f>BK257</f>
        <v>0</v>
      </c>
      <c r="K257" s="205"/>
      <c r="L257" s="210"/>
      <c r="M257" s="211"/>
      <c r="N257" s="212"/>
      <c r="O257" s="212"/>
      <c r="P257" s="213">
        <f>P258</f>
        <v>0</v>
      </c>
      <c r="Q257" s="212"/>
      <c r="R257" s="213">
        <f>R258</f>
        <v>0.065909999999999996</v>
      </c>
      <c r="S257" s="212"/>
      <c r="T257" s="214">
        <f>T258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5" t="s">
        <v>87</v>
      </c>
      <c r="AT257" s="216" t="s">
        <v>76</v>
      </c>
      <c r="AU257" s="216" t="s">
        <v>85</v>
      </c>
      <c r="AY257" s="215" t="s">
        <v>156</v>
      </c>
      <c r="BK257" s="217">
        <f>BK258</f>
        <v>0</v>
      </c>
    </row>
    <row r="258" s="12" customFormat="1" ht="20.88" customHeight="1">
      <c r="A258" s="12"/>
      <c r="B258" s="204"/>
      <c r="C258" s="205"/>
      <c r="D258" s="206" t="s">
        <v>76</v>
      </c>
      <c r="E258" s="218" t="s">
        <v>712</v>
      </c>
      <c r="F258" s="218" t="s">
        <v>713</v>
      </c>
      <c r="G258" s="205"/>
      <c r="H258" s="205"/>
      <c r="I258" s="208"/>
      <c r="J258" s="219">
        <f>BK258</f>
        <v>0</v>
      </c>
      <c r="K258" s="205"/>
      <c r="L258" s="210"/>
      <c r="M258" s="211"/>
      <c r="N258" s="212"/>
      <c r="O258" s="212"/>
      <c r="P258" s="213">
        <f>SUM(P259:P294)</f>
        <v>0</v>
      </c>
      <c r="Q258" s="212"/>
      <c r="R258" s="213">
        <f>SUM(R259:R294)</f>
        <v>0.065909999999999996</v>
      </c>
      <c r="S258" s="212"/>
      <c r="T258" s="214">
        <f>SUM(T259:T294)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5" t="s">
        <v>87</v>
      </c>
      <c r="AT258" s="216" t="s">
        <v>76</v>
      </c>
      <c r="AU258" s="216" t="s">
        <v>87</v>
      </c>
      <c r="AY258" s="215" t="s">
        <v>156</v>
      </c>
      <c r="BK258" s="217">
        <f>SUM(BK259:BK294)</f>
        <v>0</v>
      </c>
    </row>
    <row r="259" s="2" customFormat="1" ht="33" customHeight="1">
      <c r="A259" s="40"/>
      <c r="B259" s="41"/>
      <c r="C259" s="220" t="s">
        <v>348</v>
      </c>
      <c r="D259" s="220" t="s">
        <v>161</v>
      </c>
      <c r="E259" s="221" t="s">
        <v>1451</v>
      </c>
      <c r="F259" s="222" t="s">
        <v>1452</v>
      </c>
      <c r="G259" s="223" t="s">
        <v>185</v>
      </c>
      <c r="H259" s="224">
        <v>135</v>
      </c>
      <c r="I259" s="225"/>
      <c r="J259" s="226">
        <f>ROUND(I259*H259,2)</f>
        <v>0</v>
      </c>
      <c r="K259" s="222" t="s">
        <v>165</v>
      </c>
      <c r="L259" s="46"/>
      <c r="M259" s="227" t="s">
        <v>1</v>
      </c>
      <c r="N259" s="228" t="s">
        <v>42</v>
      </c>
      <c r="O259" s="93"/>
      <c r="P259" s="229">
        <f>O259*H259</f>
        <v>0</v>
      </c>
      <c r="Q259" s="229">
        <v>9.0000000000000006E-05</v>
      </c>
      <c r="R259" s="229">
        <f>Q259*H259</f>
        <v>0.012150000000000001</v>
      </c>
      <c r="S259" s="229">
        <v>0</v>
      </c>
      <c r="T259" s="230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31" t="s">
        <v>273</v>
      </c>
      <c r="AT259" s="231" t="s">
        <v>161</v>
      </c>
      <c r="AU259" s="231" t="s">
        <v>157</v>
      </c>
      <c r="AY259" s="19" t="s">
        <v>156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9" t="s">
        <v>85</v>
      </c>
      <c r="BK259" s="232">
        <f>ROUND(I259*H259,2)</f>
        <v>0</v>
      </c>
      <c r="BL259" s="19" t="s">
        <v>273</v>
      </c>
      <c r="BM259" s="231" t="s">
        <v>1453</v>
      </c>
    </row>
    <row r="260" s="2" customFormat="1">
      <c r="A260" s="40"/>
      <c r="B260" s="41"/>
      <c r="C260" s="42"/>
      <c r="D260" s="233" t="s">
        <v>168</v>
      </c>
      <c r="E260" s="42"/>
      <c r="F260" s="234" t="s">
        <v>1454</v>
      </c>
      <c r="G260" s="42"/>
      <c r="H260" s="42"/>
      <c r="I260" s="235"/>
      <c r="J260" s="42"/>
      <c r="K260" s="42"/>
      <c r="L260" s="46"/>
      <c r="M260" s="236"/>
      <c r="N260" s="237"/>
      <c r="O260" s="93"/>
      <c r="P260" s="93"/>
      <c r="Q260" s="93"/>
      <c r="R260" s="93"/>
      <c r="S260" s="93"/>
      <c r="T260" s="94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168</v>
      </c>
      <c r="AU260" s="19" t="s">
        <v>157</v>
      </c>
    </row>
    <row r="261" s="2" customFormat="1" ht="24.15" customHeight="1">
      <c r="A261" s="40"/>
      <c r="B261" s="41"/>
      <c r="C261" s="270" t="s">
        <v>353</v>
      </c>
      <c r="D261" s="270" t="s">
        <v>274</v>
      </c>
      <c r="E261" s="271" t="s">
        <v>1455</v>
      </c>
      <c r="F261" s="272" t="s">
        <v>1456</v>
      </c>
      <c r="G261" s="273" t="s">
        <v>185</v>
      </c>
      <c r="H261" s="274">
        <v>60</v>
      </c>
      <c r="I261" s="275"/>
      <c r="J261" s="276">
        <f>ROUND(I261*H261,2)</f>
        <v>0</v>
      </c>
      <c r="K261" s="272" t="s">
        <v>165</v>
      </c>
      <c r="L261" s="277"/>
      <c r="M261" s="278" t="s">
        <v>1</v>
      </c>
      <c r="N261" s="279" t="s">
        <v>42</v>
      </c>
      <c r="O261" s="93"/>
      <c r="P261" s="229">
        <f>O261*H261</f>
        <v>0</v>
      </c>
      <c r="Q261" s="229">
        <v>0.00027</v>
      </c>
      <c r="R261" s="229">
        <f>Q261*H261</f>
        <v>0.016199999999999999</v>
      </c>
      <c r="S261" s="229">
        <v>0</v>
      </c>
      <c r="T261" s="230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31" t="s">
        <v>292</v>
      </c>
      <c r="AT261" s="231" t="s">
        <v>274</v>
      </c>
      <c r="AU261" s="231" t="s">
        <v>157</v>
      </c>
      <c r="AY261" s="19" t="s">
        <v>156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9" t="s">
        <v>85</v>
      </c>
      <c r="BK261" s="232">
        <f>ROUND(I261*H261,2)</f>
        <v>0</v>
      </c>
      <c r="BL261" s="19" t="s">
        <v>292</v>
      </c>
      <c r="BM261" s="231" t="s">
        <v>1457</v>
      </c>
    </row>
    <row r="262" s="2" customFormat="1">
      <c r="A262" s="40"/>
      <c r="B262" s="41"/>
      <c r="C262" s="42"/>
      <c r="D262" s="233" t="s">
        <v>168</v>
      </c>
      <c r="E262" s="42"/>
      <c r="F262" s="234" t="s">
        <v>1456</v>
      </c>
      <c r="G262" s="42"/>
      <c r="H262" s="42"/>
      <c r="I262" s="235"/>
      <c r="J262" s="42"/>
      <c r="K262" s="42"/>
      <c r="L262" s="46"/>
      <c r="M262" s="236"/>
      <c r="N262" s="237"/>
      <c r="O262" s="93"/>
      <c r="P262" s="93"/>
      <c r="Q262" s="93"/>
      <c r="R262" s="93"/>
      <c r="S262" s="93"/>
      <c r="T262" s="94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168</v>
      </c>
      <c r="AU262" s="19" t="s">
        <v>157</v>
      </c>
    </row>
    <row r="263" s="15" customFormat="1">
      <c r="A263" s="15"/>
      <c r="B263" s="260"/>
      <c r="C263" s="261"/>
      <c r="D263" s="233" t="s">
        <v>170</v>
      </c>
      <c r="E263" s="262" t="s">
        <v>1</v>
      </c>
      <c r="F263" s="263" t="s">
        <v>1458</v>
      </c>
      <c r="G263" s="261"/>
      <c r="H263" s="262" t="s">
        <v>1</v>
      </c>
      <c r="I263" s="264"/>
      <c r="J263" s="261"/>
      <c r="K263" s="261"/>
      <c r="L263" s="265"/>
      <c r="M263" s="266"/>
      <c r="N263" s="267"/>
      <c r="O263" s="267"/>
      <c r="P263" s="267"/>
      <c r="Q263" s="267"/>
      <c r="R263" s="267"/>
      <c r="S263" s="267"/>
      <c r="T263" s="268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9" t="s">
        <v>170</v>
      </c>
      <c r="AU263" s="269" t="s">
        <v>157</v>
      </c>
      <c r="AV263" s="15" t="s">
        <v>85</v>
      </c>
      <c r="AW263" s="15" t="s">
        <v>35</v>
      </c>
      <c r="AX263" s="15" t="s">
        <v>77</v>
      </c>
      <c r="AY263" s="269" t="s">
        <v>156</v>
      </c>
    </row>
    <row r="264" s="13" customFormat="1">
      <c r="A264" s="13"/>
      <c r="B264" s="238"/>
      <c r="C264" s="239"/>
      <c r="D264" s="233" t="s">
        <v>170</v>
      </c>
      <c r="E264" s="240" t="s">
        <v>1</v>
      </c>
      <c r="F264" s="241" t="s">
        <v>1459</v>
      </c>
      <c r="G264" s="239"/>
      <c r="H264" s="242">
        <v>24</v>
      </c>
      <c r="I264" s="243"/>
      <c r="J264" s="239"/>
      <c r="K264" s="239"/>
      <c r="L264" s="244"/>
      <c r="M264" s="245"/>
      <c r="N264" s="246"/>
      <c r="O264" s="246"/>
      <c r="P264" s="246"/>
      <c r="Q264" s="246"/>
      <c r="R264" s="246"/>
      <c r="S264" s="246"/>
      <c r="T264" s="24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8" t="s">
        <v>170</v>
      </c>
      <c r="AU264" s="248" t="s">
        <v>157</v>
      </c>
      <c r="AV264" s="13" t="s">
        <v>87</v>
      </c>
      <c r="AW264" s="13" t="s">
        <v>35</v>
      </c>
      <c r="AX264" s="13" t="s">
        <v>77</v>
      </c>
      <c r="AY264" s="248" t="s">
        <v>156</v>
      </c>
    </row>
    <row r="265" s="13" customFormat="1">
      <c r="A265" s="13"/>
      <c r="B265" s="238"/>
      <c r="C265" s="239"/>
      <c r="D265" s="233" t="s">
        <v>170</v>
      </c>
      <c r="E265" s="240" t="s">
        <v>1</v>
      </c>
      <c r="F265" s="241" t="s">
        <v>1460</v>
      </c>
      <c r="G265" s="239"/>
      <c r="H265" s="242">
        <v>24</v>
      </c>
      <c r="I265" s="243"/>
      <c r="J265" s="239"/>
      <c r="K265" s="239"/>
      <c r="L265" s="244"/>
      <c r="M265" s="245"/>
      <c r="N265" s="246"/>
      <c r="O265" s="246"/>
      <c r="P265" s="246"/>
      <c r="Q265" s="246"/>
      <c r="R265" s="246"/>
      <c r="S265" s="246"/>
      <c r="T265" s="24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8" t="s">
        <v>170</v>
      </c>
      <c r="AU265" s="248" t="s">
        <v>157</v>
      </c>
      <c r="AV265" s="13" t="s">
        <v>87</v>
      </c>
      <c r="AW265" s="13" t="s">
        <v>35</v>
      </c>
      <c r="AX265" s="13" t="s">
        <v>77</v>
      </c>
      <c r="AY265" s="248" t="s">
        <v>156</v>
      </c>
    </row>
    <row r="266" s="13" customFormat="1">
      <c r="A266" s="13"/>
      <c r="B266" s="238"/>
      <c r="C266" s="239"/>
      <c r="D266" s="233" t="s">
        <v>170</v>
      </c>
      <c r="E266" s="240" t="s">
        <v>1</v>
      </c>
      <c r="F266" s="241" t="s">
        <v>1461</v>
      </c>
      <c r="G266" s="239"/>
      <c r="H266" s="242">
        <v>12</v>
      </c>
      <c r="I266" s="243"/>
      <c r="J266" s="239"/>
      <c r="K266" s="239"/>
      <c r="L266" s="244"/>
      <c r="M266" s="245"/>
      <c r="N266" s="246"/>
      <c r="O266" s="246"/>
      <c r="P266" s="246"/>
      <c r="Q266" s="246"/>
      <c r="R266" s="246"/>
      <c r="S266" s="246"/>
      <c r="T266" s="24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8" t="s">
        <v>170</v>
      </c>
      <c r="AU266" s="248" t="s">
        <v>157</v>
      </c>
      <c r="AV266" s="13" t="s">
        <v>87</v>
      </c>
      <c r="AW266" s="13" t="s">
        <v>35</v>
      </c>
      <c r="AX266" s="13" t="s">
        <v>77</v>
      </c>
      <c r="AY266" s="248" t="s">
        <v>156</v>
      </c>
    </row>
    <row r="267" s="14" customFormat="1">
      <c r="A267" s="14"/>
      <c r="B267" s="249"/>
      <c r="C267" s="250"/>
      <c r="D267" s="233" t="s">
        <v>170</v>
      </c>
      <c r="E267" s="251" t="s">
        <v>1</v>
      </c>
      <c r="F267" s="252" t="s">
        <v>174</v>
      </c>
      <c r="G267" s="250"/>
      <c r="H267" s="253">
        <v>60</v>
      </c>
      <c r="I267" s="254"/>
      <c r="J267" s="250"/>
      <c r="K267" s="250"/>
      <c r="L267" s="255"/>
      <c r="M267" s="256"/>
      <c r="N267" s="257"/>
      <c r="O267" s="257"/>
      <c r="P267" s="257"/>
      <c r="Q267" s="257"/>
      <c r="R267" s="257"/>
      <c r="S267" s="257"/>
      <c r="T267" s="258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9" t="s">
        <v>170</v>
      </c>
      <c r="AU267" s="259" t="s">
        <v>157</v>
      </c>
      <c r="AV267" s="14" t="s">
        <v>166</v>
      </c>
      <c r="AW267" s="14" t="s">
        <v>35</v>
      </c>
      <c r="AX267" s="14" t="s">
        <v>85</v>
      </c>
      <c r="AY267" s="259" t="s">
        <v>156</v>
      </c>
    </row>
    <row r="268" s="2" customFormat="1" ht="24.15" customHeight="1">
      <c r="A268" s="40"/>
      <c r="B268" s="41"/>
      <c r="C268" s="270" t="s">
        <v>359</v>
      </c>
      <c r="D268" s="270" t="s">
        <v>274</v>
      </c>
      <c r="E268" s="271" t="s">
        <v>1462</v>
      </c>
      <c r="F268" s="272" t="s">
        <v>1463</v>
      </c>
      <c r="G268" s="273" t="s">
        <v>185</v>
      </c>
      <c r="H268" s="274">
        <v>48</v>
      </c>
      <c r="I268" s="275"/>
      <c r="J268" s="276">
        <f>ROUND(I268*H268,2)</f>
        <v>0</v>
      </c>
      <c r="K268" s="272" t="s">
        <v>165</v>
      </c>
      <c r="L268" s="277"/>
      <c r="M268" s="278" t="s">
        <v>1</v>
      </c>
      <c r="N268" s="279" t="s">
        <v>42</v>
      </c>
      <c r="O268" s="93"/>
      <c r="P268" s="229">
        <f>O268*H268</f>
        <v>0</v>
      </c>
      <c r="Q268" s="229">
        <v>0.00029</v>
      </c>
      <c r="R268" s="229">
        <f>Q268*H268</f>
        <v>0.01392</v>
      </c>
      <c r="S268" s="229">
        <v>0</v>
      </c>
      <c r="T268" s="230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31" t="s">
        <v>292</v>
      </c>
      <c r="AT268" s="231" t="s">
        <v>274</v>
      </c>
      <c r="AU268" s="231" t="s">
        <v>157</v>
      </c>
      <c r="AY268" s="19" t="s">
        <v>156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9" t="s">
        <v>85</v>
      </c>
      <c r="BK268" s="232">
        <f>ROUND(I268*H268,2)</f>
        <v>0</v>
      </c>
      <c r="BL268" s="19" t="s">
        <v>292</v>
      </c>
      <c r="BM268" s="231" t="s">
        <v>1464</v>
      </c>
    </row>
    <row r="269" s="2" customFormat="1">
      <c r="A269" s="40"/>
      <c r="B269" s="41"/>
      <c r="C269" s="42"/>
      <c r="D269" s="233" t="s">
        <v>168</v>
      </c>
      <c r="E269" s="42"/>
      <c r="F269" s="234" t="s">
        <v>1463</v>
      </c>
      <c r="G269" s="42"/>
      <c r="H269" s="42"/>
      <c r="I269" s="235"/>
      <c r="J269" s="42"/>
      <c r="K269" s="42"/>
      <c r="L269" s="46"/>
      <c r="M269" s="236"/>
      <c r="N269" s="237"/>
      <c r="O269" s="93"/>
      <c r="P269" s="93"/>
      <c r="Q269" s="93"/>
      <c r="R269" s="93"/>
      <c r="S269" s="93"/>
      <c r="T269" s="94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168</v>
      </c>
      <c r="AU269" s="19" t="s">
        <v>157</v>
      </c>
    </row>
    <row r="270" s="15" customFormat="1">
      <c r="A270" s="15"/>
      <c r="B270" s="260"/>
      <c r="C270" s="261"/>
      <c r="D270" s="233" t="s">
        <v>170</v>
      </c>
      <c r="E270" s="262" t="s">
        <v>1</v>
      </c>
      <c r="F270" s="263" t="s">
        <v>1416</v>
      </c>
      <c r="G270" s="261"/>
      <c r="H270" s="262" t="s">
        <v>1</v>
      </c>
      <c r="I270" s="264"/>
      <c r="J270" s="261"/>
      <c r="K270" s="261"/>
      <c r="L270" s="265"/>
      <c r="M270" s="266"/>
      <c r="N270" s="267"/>
      <c r="O270" s="267"/>
      <c r="P270" s="267"/>
      <c r="Q270" s="267"/>
      <c r="R270" s="267"/>
      <c r="S270" s="267"/>
      <c r="T270" s="268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9" t="s">
        <v>170</v>
      </c>
      <c r="AU270" s="269" t="s">
        <v>157</v>
      </c>
      <c r="AV270" s="15" t="s">
        <v>85</v>
      </c>
      <c r="AW270" s="15" t="s">
        <v>35</v>
      </c>
      <c r="AX270" s="15" t="s">
        <v>77</v>
      </c>
      <c r="AY270" s="269" t="s">
        <v>156</v>
      </c>
    </row>
    <row r="271" s="15" customFormat="1">
      <c r="A271" s="15"/>
      <c r="B271" s="260"/>
      <c r="C271" s="261"/>
      <c r="D271" s="233" t="s">
        <v>170</v>
      </c>
      <c r="E271" s="262" t="s">
        <v>1</v>
      </c>
      <c r="F271" s="263" t="s">
        <v>1458</v>
      </c>
      <c r="G271" s="261"/>
      <c r="H271" s="262" t="s">
        <v>1</v>
      </c>
      <c r="I271" s="264"/>
      <c r="J271" s="261"/>
      <c r="K271" s="261"/>
      <c r="L271" s="265"/>
      <c r="M271" s="266"/>
      <c r="N271" s="267"/>
      <c r="O271" s="267"/>
      <c r="P271" s="267"/>
      <c r="Q271" s="267"/>
      <c r="R271" s="267"/>
      <c r="S271" s="267"/>
      <c r="T271" s="268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9" t="s">
        <v>170</v>
      </c>
      <c r="AU271" s="269" t="s">
        <v>157</v>
      </c>
      <c r="AV271" s="15" t="s">
        <v>85</v>
      </c>
      <c r="AW271" s="15" t="s">
        <v>35</v>
      </c>
      <c r="AX271" s="15" t="s">
        <v>77</v>
      </c>
      <c r="AY271" s="269" t="s">
        <v>156</v>
      </c>
    </row>
    <row r="272" s="13" customFormat="1">
      <c r="A272" s="13"/>
      <c r="B272" s="238"/>
      <c r="C272" s="239"/>
      <c r="D272" s="233" t="s">
        <v>170</v>
      </c>
      <c r="E272" s="240" t="s">
        <v>1</v>
      </c>
      <c r="F272" s="241" t="s">
        <v>1459</v>
      </c>
      <c r="G272" s="239"/>
      <c r="H272" s="242">
        <v>24</v>
      </c>
      <c r="I272" s="243"/>
      <c r="J272" s="239"/>
      <c r="K272" s="239"/>
      <c r="L272" s="244"/>
      <c r="M272" s="245"/>
      <c r="N272" s="246"/>
      <c r="O272" s="246"/>
      <c r="P272" s="246"/>
      <c r="Q272" s="246"/>
      <c r="R272" s="246"/>
      <c r="S272" s="246"/>
      <c r="T272" s="24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8" t="s">
        <v>170</v>
      </c>
      <c r="AU272" s="248" t="s">
        <v>157</v>
      </c>
      <c r="AV272" s="13" t="s">
        <v>87</v>
      </c>
      <c r="AW272" s="13" t="s">
        <v>35</v>
      </c>
      <c r="AX272" s="13" t="s">
        <v>77</v>
      </c>
      <c r="AY272" s="248" t="s">
        <v>156</v>
      </c>
    </row>
    <row r="273" s="13" customFormat="1">
      <c r="A273" s="13"/>
      <c r="B273" s="238"/>
      <c r="C273" s="239"/>
      <c r="D273" s="233" t="s">
        <v>170</v>
      </c>
      <c r="E273" s="240" t="s">
        <v>1</v>
      </c>
      <c r="F273" s="241" t="s">
        <v>1460</v>
      </c>
      <c r="G273" s="239"/>
      <c r="H273" s="242">
        <v>24</v>
      </c>
      <c r="I273" s="243"/>
      <c r="J273" s="239"/>
      <c r="K273" s="239"/>
      <c r="L273" s="244"/>
      <c r="M273" s="245"/>
      <c r="N273" s="246"/>
      <c r="O273" s="246"/>
      <c r="P273" s="246"/>
      <c r="Q273" s="246"/>
      <c r="R273" s="246"/>
      <c r="S273" s="246"/>
      <c r="T273" s="24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8" t="s">
        <v>170</v>
      </c>
      <c r="AU273" s="248" t="s">
        <v>157</v>
      </c>
      <c r="AV273" s="13" t="s">
        <v>87</v>
      </c>
      <c r="AW273" s="13" t="s">
        <v>35</v>
      </c>
      <c r="AX273" s="13" t="s">
        <v>77</v>
      </c>
      <c r="AY273" s="248" t="s">
        <v>156</v>
      </c>
    </row>
    <row r="274" s="16" customFormat="1">
      <c r="A274" s="16"/>
      <c r="B274" s="280"/>
      <c r="C274" s="281"/>
      <c r="D274" s="233" t="s">
        <v>170</v>
      </c>
      <c r="E274" s="282" t="s">
        <v>1</v>
      </c>
      <c r="F274" s="283" t="s">
        <v>522</v>
      </c>
      <c r="G274" s="281"/>
      <c r="H274" s="284">
        <v>48</v>
      </c>
      <c r="I274" s="285"/>
      <c r="J274" s="281"/>
      <c r="K274" s="281"/>
      <c r="L274" s="286"/>
      <c r="M274" s="287"/>
      <c r="N274" s="288"/>
      <c r="O274" s="288"/>
      <c r="P274" s="288"/>
      <c r="Q274" s="288"/>
      <c r="R274" s="288"/>
      <c r="S274" s="288"/>
      <c r="T274" s="289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T274" s="290" t="s">
        <v>170</v>
      </c>
      <c r="AU274" s="290" t="s">
        <v>157</v>
      </c>
      <c r="AV274" s="16" t="s">
        <v>157</v>
      </c>
      <c r="AW274" s="16" t="s">
        <v>35</v>
      </c>
      <c r="AX274" s="16" t="s">
        <v>77</v>
      </c>
      <c r="AY274" s="290" t="s">
        <v>156</v>
      </c>
    </row>
    <row r="275" s="14" customFormat="1">
      <c r="A275" s="14"/>
      <c r="B275" s="249"/>
      <c r="C275" s="250"/>
      <c r="D275" s="233" t="s">
        <v>170</v>
      </c>
      <c r="E275" s="251" t="s">
        <v>1</v>
      </c>
      <c r="F275" s="252" t="s">
        <v>174</v>
      </c>
      <c r="G275" s="250"/>
      <c r="H275" s="253">
        <v>48</v>
      </c>
      <c r="I275" s="254"/>
      <c r="J275" s="250"/>
      <c r="K275" s="250"/>
      <c r="L275" s="255"/>
      <c r="M275" s="256"/>
      <c r="N275" s="257"/>
      <c r="O275" s="257"/>
      <c r="P275" s="257"/>
      <c r="Q275" s="257"/>
      <c r="R275" s="257"/>
      <c r="S275" s="257"/>
      <c r="T275" s="258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9" t="s">
        <v>170</v>
      </c>
      <c r="AU275" s="259" t="s">
        <v>157</v>
      </c>
      <c r="AV275" s="14" t="s">
        <v>166</v>
      </c>
      <c r="AW275" s="14" t="s">
        <v>35</v>
      </c>
      <c r="AX275" s="14" t="s">
        <v>85</v>
      </c>
      <c r="AY275" s="259" t="s">
        <v>156</v>
      </c>
    </row>
    <row r="276" s="2" customFormat="1" ht="24.15" customHeight="1">
      <c r="A276" s="40"/>
      <c r="B276" s="41"/>
      <c r="C276" s="270" t="s">
        <v>364</v>
      </c>
      <c r="D276" s="270" t="s">
        <v>274</v>
      </c>
      <c r="E276" s="271" t="s">
        <v>1465</v>
      </c>
      <c r="F276" s="272" t="s">
        <v>1466</v>
      </c>
      <c r="G276" s="273" t="s">
        <v>185</v>
      </c>
      <c r="H276" s="274">
        <v>27</v>
      </c>
      <c r="I276" s="275"/>
      <c r="J276" s="276">
        <f>ROUND(I276*H276,2)</f>
        <v>0</v>
      </c>
      <c r="K276" s="272" t="s">
        <v>165</v>
      </c>
      <c r="L276" s="277"/>
      <c r="M276" s="278" t="s">
        <v>1</v>
      </c>
      <c r="N276" s="279" t="s">
        <v>42</v>
      </c>
      <c r="O276" s="93"/>
      <c r="P276" s="229">
        <f>O276*H276</f>
        <v>0</v>
      </c>
      <c r="Q276" s="229">
        <v>0.00032000000000000003</v>
      </c>
      <c r="R276" s="229">
        <f>Q276*H276</f>
        <v>0.0086400000000000001</v>
      </c>
      <c r="S276" s="229">
        <v>0</v>
      </c>
      <c r="T276" s="230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31" t="s">
        <v>292</v>
      </c>
      <c r="AT276" s="231" t="s">
        <v>274</v>
      </c>
      <c r="AU276" s="231" t="s">
        <v>157</v>
      </c>
      <c r="AY276" s="19" t="s">
        <v>156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9" t="s">
        <v>85</v>
      </c>
      <c r="BK276" s="232">
        <f>ROUND(I276*H276,2)</f>
        <v>0</v>
      </c>
      <c r="BL276" s="19" t="s">
        <v>292</v>
      </c>
      <c r="BM276" s="231" t="s">
        <v>1467</v>
      </c>
    </row>
    <row r="277" s="2" customFormat="1">
      <c r="A277" s="40"/>
      <c r="B277" s="41"/>
      <c r="C277" s="42"/>
      <c r="D277" s="233" t="s">
        <v>168</v>
      </c>
      <c r="E277" s="42"/>
      <c r="F277" s="234" t="s">
        <v>1466</v>
      </c>
      <c r="G277" s="42"/>
      <c r="H277" s="42"/>
      <c r="I277" s="235"/>
      <c r="J277" s="42"/>
      <c r="K277" s="42"/>
      <c r="L277" s="46"/>
      <c r="M277" s="236"/>
      <c r="N277" s="237"/>
      <c r="O277" s="93"/>
      <c r="P277" s="93"/>
      <c r="Q277" s="93"/>
      <c r="R277" s="93"/>
      <c r="S277" s="93"/>
      <c r="T277" s="94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168</v>
      </c>
      <c r="AU277" s="19" t="s">
        <v>157</v>
      </c>
    </row>
    <row r="278" s="15" customFormat="1">
      <c r="A278" s="15"/>
      <c r="B278" s="260"/>
      <c r="C278" s="261"/>
      <c r="D278" s="233" t="s">
        <v>170</v>
      </c>
      <c r="E278" s="262" t="s">
        <v>1</v>
      </c>
      <c r="F278" s="263" t="s">
        <v>1416</v>
      </c>
      <c r="G278" s="261"/>
      <c r="H278" s="262" t="s">
        <v>1</v>
      </c>
      <c r="I278" s="264"/>
      <c r="J278" s="261"/>
      <c r="K278" s="261"/>
      <c r="L278" s="265"/>
      <c r="M278" s="266"/>
      <c r="N278" s="267"/>
      <c r="O278" s="267"/>
      <c r="P278" s="267"/>
      <c r="Q278" s="267"/>
      <c r="R278" s="267"/>
      <c r="S278" s="267"/>
      <c r="T278" s="268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9" t="s">
        <v>170</v>
      </c>
      <c r="AU278" s="269" t="s">
        <v>157</v>
      </c>
      <c r="AV278" s="15" t="s">
        <v>85</v>
      </c>
      <c r="AW278" s="15" t="s">
        <v>35</v>
      </c>
      <c r="AX278" s="15" t="s">
        <v>77</v>
      </c>
      <c r="AY278" s="269" t="s">
        <v>156</v>
      </c>
    </row>
    <row r="279" s="15" customFormat="1">
      <c r="A279" s="15"/>
      <c r="B279" s="260"/>
      <c r="C279" s="261"/>
      <c r="D279" s="233" t="s">
        <v>170</v>
      </c>
      <c r="E279" s="262" t="s">
        <v>1</v>
      </c>
      <c r="F279" s="263" t="s">
        <v>1458</v>
      </c>
      <c r="G279" s="261"/>
      <c r="H279" s="262" t="s">
        <v>1</v>
      </c>
      <c r="I279" s="264"/>
      <c r="J279" s="261"/>
      <c r="K279" s="261"/>
      <c r="L279" s="265"/>
      <c r="M279" s="266"/>
      <c r="N279" s="267"/>
      <c r="O279" s="267"/>
      <c r="P279" s="267"/>
      <c r="Q279" s="267"/>
      <c r="R279" s="267"/>
      <c r="S279" s="267"/>
      <c r="T279" s="268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9" t="s">
        <v>170</v>
      </c>
      <c r="AU279" s="269" t="s">
        <v>157</v>
      </c>
      <c r="AV279" s="15" t="s">
        <v>85</v>
      </c>
      <c r="AW279" s="15" t="s">
        <v>35</v>
      </c>
      <c r="AX279" s="15" t="s">
        <v>77</v>
      </c>
      <c r="AY279" s="269" t="s">
        <v>156</v>
      </c>
    </row>
    <row r="280" s="13" customFormat="1">
      <c r="A280" s="13"/>
      <c r="B280" s="238"/>
      <c r="C280" s="239"/>
      <c r="D280" s="233" t="s">
        <v>170</v>
      </c>
      <c r="E280" s="240" t="s">
        <v>1</v>
      </c>
      <c r="F280" s="241" t="s">
        <v>1468</v>
      </c>
      <c r="G280" s="239"/>
      <c r="H280" s="242">
        <v>9</v>
      </c>
      <c r="I280" s="243"/>
      <c r="J280" s="239"/>
      <c r="K280" s="239"/>
      <c r="L280" s="244"/>
      <c r="M280" s="245"/>
      <c r="N280" s="246"/>
      <c r="O280" s="246"/>
      <c r="P280" s="246"/>
      <c r="Q280" s="246"/>
      <c r="R280" s="246"/>
      <c r="S280" s="246"/>
      <c r="T280" s="24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8" t="s">
        <v>170</v>
      </c>
      <c r="AU280" s="248" t="s">
        <v>157</v>
      </c>
      <c r="AV280" s="13" t="s">
        <v>87</v>
      </c>
      <c r="AW280" s="13" t="s">
        <v>35</v>
      </c>
      <c r="AX280" s="13" t="s">
        <v>77</v>
      </c>
      <c r="AY280" s="248" t="s">
        <v>156</v>
      </c>
    </row>
    <row r="281" s="13" customFormat="1">
      <c r="A281" s="13"/>
      <c r="B281" s="238"/>
      <c r="C281" s="239"/>
      <c r="D281" s="233" t="s">
        <v>170</v>
      </c>
      <c r="E281" s="240" t="s">
        <v>1</v>
      </c>
      <c r="F281" s="241" t="s">
        <v>1469</v>
      </c>
      <c r="G281" s="239"/>
      <c r="H281" s="242">
        <v>9</v>
      </c>
      <c r="I281" s="243"/>
      <c r="J281" s="239"/>
      <c r="K281" s="239"/>
      <c r="L281" s="244"/>
      <c r="M281" s="245"/>
      <c r="N281" s="246"/>
      <c r="O281" s="246"/>
      <c r="P281" s="246"/>
      <c r="Q281" s="246"/>
      <c r="R281" s="246"/>
      <c r="S281" s="246"/>
      <c r="T281" s="24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8" t="s">
        <v>170</v>
      </c>
      <c r="AU281" s="248" t="s">
        <v>157</v>
      </c>
      <c r="AV281" s="13" t="s">
        <v>87</v>
      </c>
      <c r="AW281" s="13" t="s">
        <v>35</v>
      </c>
      <c r="AX281" s="13" t="s">
        <v>77</v>
      </c>
      <c r="AY281" s="248" t="s">
        <v>156</v>
      </c>
    </row>
    <row r="282" s="13" customFormat="1">
      <c r="A282" s="13"/>
      <c r="B282" s="238"/>
      <c r="C282" s="239"/>
      <c r="D282" s="233" t="s">
        <v>170</v>
      </c>
      <c r="E282" s="240" t="s">
        <v>1</v>
      </c>
      <c r="F282" s="241" t="s">
        <v>1470</v>
      </c>
      <c r="G282" s="239"/>
      <c r="H282" s="242">
        <v>9</v>
      </c>
      <c r="I282" s="243"/>
      <c r="J282" s="239"/>
      <c r="K282" s="239"/>
      <c r="L282" s="244"/>
      <c r="M282" s="245"/>
      <c r="N282" s="246"/>
      <c r="O282" s="246"/>
      <c r="P282" s="246"/>
      <c r="Q282" s="246"/>
      <c r="R282" s="246"/>
      <c r="S282" s="246"/>
      <c r="T282" s="247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8" t="s">
        <v>170</v>
      </c>
      <c r="AU282" s="248" t="s">
        <v>157</v>
      </c>
      <c r="AV282" s="13" t="s">
        <v>87</v>
      </c>
      <c r="AW282" s="13" t="s">
        <v>35</v>
      </c>
      <c r="AX282" s="13" t="s">
        <v>77</v>
      </c>
      <c r="AY282" s="248" t="s">
        <v>156</v>
      </c>
    </row>
    <row r="283" s="14" customFormat="1">
      <c r="A283" s="14"/>
      <c r="B283" s="249"/>
      <c r="C283" s="250"/>
      <c r="D283" s="233" t="s">
        <v>170</v>
      </c>
      <c r="E283" s="251" t="s">
        <v>1</v>
      </c>
      <c r="F283" s="252" t="s">
        <v>174</v>
      </c>
      <c r="G283" s="250"/>
      <c r="H283" s="253">
        <v>27</v>
      </c>
      <c r="I283" s="254"/>
      <c r="J283" s="250"/>
      <c r="K283" s="250"/>
      <c r="L283" s="255"/>
      <c r="M283" s="256"/>
      <c r="N283" s="257"/>
      <c r="O283" s="257"/>
      <c r="P283" s="257"/>
      <c r="Q283" s="257"/>
      <c r="R283" s="257"/>
      <c r="S283" s="257"/>
      <c r="T283" s="258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9" t="s">
        <v>170</v>
      </c>
      <c r="AU283" s="259" t="s">
        <v>157</v>
      </c>
      <c r="AV283" s="14" t="s">
        <v>166</v>
      </c>
      <c r="AW283" s="14" t="s">
        <v>35</v>
      </c>
      <c r="AX283" s="14" t="s">
        <v>85</v>
      </c>
      <c r="AY283" s="259" t="s">
        <v>156</v>
      </c>
    </row>
    <row r="284" s="2" customFormat="1" ht="24.15" customHeight="1">
      <c r="A284" s="40"/>
      <c r="B284" s="41"/>
      <c r="C284" s="220" t="s">
        <v>367</v>
      </c>
      <c r="D284" s="220" t="s">
        <v>161</v>
      </c>
      <c r="E284" s="221" t="s">
        <v>1471</v>
      </c>
      <c r="F284" s="222" t="s">
        <v>1472</v>
      </c>
      <c r="G284" s="223" t="s">
        <v>185</v>
      </c>
      <c r="H284" s="224">
        <v>150</v>
      </c>
      <c r="I284" s="225"/>
      <c r="J284" s="226">
        <f>ROUND(I284*H284,2)</f>
        <v>0</v>
      </c>
      <c r="K284" s="222" t="s">
        <v>165</v>
      </c>
      <c r="L284" s="46"/>
      <c r="M284" s="227" t="s">
        <v>1</v>
      </c>
      <c r="N284" s="228" t="s">
        <v>42</v>
      </c>
      <c r="O284" s="93"/>
      <c r="P284" s="229">
        <f>O284*H284</f>
        <v>0</v>
      </c>
      <c r="Q284" s="229">
        <v>0</v>
      </c>
      <c r="R284" s="229">
        <f>Q284*H284</f>
        <v>0</v>
      </c>
      <c r="S284" s="229">
        <v>0</v>
      </c>
      <c r="T284" s="230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31" t="s">
        <v>273</v>
      </c>
      <c r="AT284" s="231" t="s">
        <v>161</v>
      </c>
      <c r="AU284" s="231" t="s">
        <v>157</v>
      </c>
      <c r="AY284" s="19" t="s">
        <v>156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9" t="s">
        <v>85</v>
      </c>
      <c r="BK284" s="232">
        <f>ROUND(I284*H284,2)</f>
        <v>0</v>
      </c>
      <c r="BL284" s="19" t="s">
        <v>273</v>
      </c>
      <c r="BM284" s="231" t="s">
        <v>1473</v>
      </c>
    </row>
    <row r="285" s="2" customFormat="1">
      <c r="A285" s="40"/>
      <c r="B285" s="41"/>
      <c r="C285" s="42"/>
      <c r="D285" s="233" t="s">
        <v>168</v>
      </c>
      <c r="E285" s="42"/>
      <c r="F285" s="234" t="s">
        <v>1474</v>
      </c>
      <c r="G285" s="42"/>
      <c r="H285" s="42"/>
      <c r="I285" s="235"/>
      <c r="J285" s="42"/>
      <c r="K285" s="42"/>
      <c r="L285" s="46"/>
      <c r="M285" s="236"/>
      <c r="N285" s="237"/>
      <c r="O285" s="93"/>
      <c r="P285" s="93"/>
      <c r="Q285" s="93"/>
      <c r="R285" s="93"/>
      <c r="S285" s="93"/>
      <c r="T285" s="94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168</v>
      </c>
      <c r="AU285" s="19" t="s">
        <v>157</v>
      </c>
    </row>
    <row r="286" s="2" customFormat="1" ht="21.75" customHeight="1">
      <c r="A286" s="40"/>
      <c r="B286" s="41"/>
      <c r="C286" s="270" t="s">
        <v>373</v>
      </c>
      <c r="D286" s="270" t="s">
        <v>274</v>
      </c>
      <c r="E286" s="271" t="s">
        <v>1475</v>
      </c>
      <c r="F286" s="272" t="s">
        <v>1476</v>
      </c>
      <c r="G286" s="273" t="s">
        <v>185</v>
      </c>
      <c r="H286" s="274">
        <v>150</v>
      </c>
      <c r="I286" s="275"/>
      <c r="J286" s="276">
        <f>ROUND(I286*H286,2)</f>
        <v>0</v>
      </c>
      <c r="K286" s="272" t="s">
        <v>165</v>
      </c>
      <c r="L286" s="277"/>
      <c r="M286" s="278" t="s">
        <v>1</v>
      </c>
      <c r="N286" s="279" t="s">
        <v>42</v>
      </c>
      <c r="O286" s="93"/>
      <c r="P286" s="229">
        <f>O286*H286</f>
        <v>0</v>
      </c>
      <c r="Q286" s="229">
        <v>0.00010000000000000001</v>
      </c>
      <c r="R286" s="229">
        <f>Q286*H286</f>
        <v>0.015000000000000001</v>
      </c>
      <c r="S286" s="229">
        <v>0</v>
      </c>
      <c r="T286" s="230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31" t="s">
        <v>292</v>
      </c>
      <c r="AT286" s="231" t="s">
        <v>274</v>
      </c>
      <c r="AU286" s="231" t="s">
        <v>157</v>
      </c>
      <c r="AY286" s="19" t="s">
        <v>156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9" t="s">
        <v>85</v>
      </c>
      <c r="BK286" s="232">
        <f>ROUND(I286*H286,2)</f>
        <v>0</v>
      </c>
      <c r="BL286" s="19" t="s">
        <v>292</v>
      </c>
      <c r="BM286" s="231" t="s">
        <v>1477</v>
      </c>
    </row>
    <row r="287" s="2" customFormat="1">
      <c r="A287" s="40"/>
      <c r="B287" s="41"/>
      <c r="C287" s="42"/>
      <c r="D287" s="233" t="s">
        <v>168</v>
      </c>
      <c r="E287" s="42"/>
      <c r="F287" s="234" t="s">
        <v>1476</v>
      </c>
      <c r="G287" s="42"/>
      <c r="H287" s="42"/>
      <c r="I287" s="235"/>
      <c r="J287" s="42"/>
      <c r="K287" s="42"/>
      <c r="L287" s="46"/>
      <c r="M287" s="236"/>
      <c r="N287" s="237"/>
      <c r="O287" s="93"/>
      <c r="P287" s="93"/>
      <c r="Q287" s="93"/>
      <c r="R287" s="93"/>
      <c r="S287" s="93"/>
      <c r="T287" s="94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168</v>
      </c>
      <c r="AU287" s="19" t="s">
        <v>157</v>
      </c>
    </row>
    <row r="288" s="15" customFormat="1">
      <c r="A288" s="15"/>
      <c r="B288" s="260"/>
      <c r="C288" s="261"/>
      <c r="D288" s="233" t="s">
        <v>170</v>
      </c>
      <c r="E288" s="262" t="s">
        <v>1</v>
      </c>
      <c r="F288" s="263" t="s">
        <v>1416</v>
      </c>
      <c r="G288" s="261"/>
      <c r="H288" s="262" t="s">
        <v>1</v>
      </c>
      <c r="I288" s="264"/>
      <c r="J288" s="261"/>
      <c r="K288" s="261"/>
      <c r="L288" s="265"/>
      <c r="M288" s="266"/>
      <c r="N288" s="267"/>
      <c r="O288" s="267"/>
      <c r="P288" s="267"/>
      <c r="Q288" s="267"/>
      <c r="R288" s="267"/>
      <c r="S288" s="267"/>
      <c r="T288" s="268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69" t="s">
        <v>170</v>
      </c>
      <c r="AU288" s="269" t="s">
        <v>157</v>
      </c>
      <c r="AV288" s="15" t="s">
        <v>85</v>
      </c>
      <c r="AW288" s="15" t="s">
        <v>35</v>
      </c>
      <c r="AX288" s="15" t="s">
        <v>77</v>
      </c>
      <c r="AY288" s="269" t="s">
        <v>156</v>
      </c>
    </row>
    <row r="289" s="15" customFormat="1">
      <c r="A289" s="15"/>
      <c r="B289" s="260"/>
      <c r="C289" s="261"/>
      <c r="D289" s="233" t="s">
        <v>170</v>
      </c>
      <c r="E289" s="262" t="s">
        <v>1</v>
      </c>
      <c r="F289" s="263" t="s">
        <v>1478</v>
      </c>
      <c r="G289" s="261"/>
      <c r="H289" s="262" t="s">
        <v>1</v>
      </c>
      <c r="I289" s="264"/>
      <c r="J289" s="261"/>
      <c r="K289" s="261"/>
      <c r="L289" s="265"/>
      <c r="M289" s="266"/>
      <c r="N289" s="267"/>
      <c r="O289" s="267"/>
      <c r="P289" s="267"/>
      <c r="Q289" s="267"/>
      <c r="R289" s="267"/>
      <c r="S289" s="267"/>
      <c r="T289" s="268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9" t="s">
        <v>170</v>
      </c>
      <c r="AU289" s="269" t="s">
        <v>157</v>
      </c>
      <c r="AV289" s="15" t="s">
        <v>85</v>
      </c>
      <c r="AW289" s="15" t="s">
        <v>35</v>
      </c>
      <c r="AX289" s="15" t="s">
        <v>77</v>
      </c>
      <c r="AY289" s="269" t="s">
        <v>156</v>
      </c>
    </row>
    <row r="290" s="13" customFormat="1">
      <c r="A290" s="13"/>
      <c r="B290" s="238"/>
      <c r="C290" s="239"/>
      <c r="D290" s="233" t="s">
        <v>170</v>
      </c>
      <c r="E290" s="240" t="s">
        <v>1</v>
      </c>
      <c r="F290" s="241" t="s">
        <v>1479</v>
      </c>
      <c r="G290" s="239"/>
      <c r="H290" s="242">
        <v>66</v>
      </c>
      <c r="I290" s="243"/>
      <c r="J290" s="239"/>
      <c r="K290" s="239"/>
      <c r="L290" s="244"/>
      <c r="M290" s="245"/>
      <c r="N290" s="246"/>
      <c r="O290" s="246"/>
      <c r="P290" s="246"/>
      <c r="Q290" s="246"/>
      <c r="R290" s="246"/>
      <c r="S290" s="246"/>
      <c r="T290" s="247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8" t="s">
        <v>170</v>
      </c>
      <c r="AU290" s="248" t="s">
        <v>157</v>
      </c>
      <c r="AV290" s="13" t="s">
        <v>87</v>
      </c>
      <c r="AW290" s="13" t="s">
        <v>35</v>
      </c>
      <c r="AX290" s="13" t="s">
        <v>77</v>
      </c>
      <c r="AY290" s="248" t="s">
        <v>156</v>
      </c>
    </row>
    <row r="291" s="13" customFormat="1">
      <c r="A291" s="13"/>
      <c r="B291" s="238"/>
      <c r="C291" s="239"/>
      <c r="D291" s="233" t="s">
        <v>170</v>
      </c>
      <c r="E291" s="240" t="s">
        <v>1</v>
      </c>
      <c r="F291" s="241" t="s">
        <v>1480</v>
      </c>
      <c r="G291" s="239"/>
      <c r="H291" s="242">
        <v>84</v>
      </c>
      <c r="I291" s="243"/>
      <c r="J291" s="239"/>
      <c r="K291" s="239"/>
      <c r="L291" s="244"/>
      <c r="M291" s="245"/>
      <c r="N291" s="246"/>
      <c r="O291" s="246"/>
      <c r="P291" s="246"/>
      <c r="Q291" s="246"/>
      <c r="R291" s="246"/>
      <c r="S291" s="246"/>
      <c r="T291" s="24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8" t="s">
        <v>170</v>
      </c>
      <c r="AU291" s="248" t="s">
        <v>157</v>
      </c>
      <c r="AV291" s="13" t="s">
        <v>87</v>
      </c>
      <c r="AW291" s="13" t="s">
        <v>35</v>
      </c>
      <c r="AX291" s="13" t="s">
        <v>77</v>
      </c>
      <c r="AY291" s="248" t="s">
        <v>156</v>
      </c>
    </row>
    <row r="292" s="14" customFormat="1">
      <c r="A292" s="14"/>
      <c r="B292" s="249"/>
      <c r="C292" s="250"/>
      <c r="D292" s="233" t="s">
        <v>170</v>
      </c>
      <c r="E292" s="251" t="s">
        <v>1</v>
      </c>
      <c r="F292" s="252" t="s">
        <v>174</v>
      </c>
      <c r="G292" s="250"/>
      <c r="H292" s="253">
        <v>150</v>
      </c>
      <c r="I292" s="254"/>
      <c r="J292" s="250"/>
      <c r="K292" s="250"/>
      <c r="L292" s="255"/>
      <c r="M292" s="256"/>
      <c r="N292" s="257"/>
      <c r="O292" s="257"/>
      <c r="P292" s="257"/>
      <c r="Q292" s="257"/>
      <c r="R292" s="257"/>
      <c r="S292" s="257"/>
      <c r="T292" s="258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9" t="s">
        <v>170</v>
      </c>
      <c r="AU292" s="259" t="s">
        <v>157</v>
      </c>
      <c r="AV292" s="14" t="s">
        <v>166</v>
      </c>
      <c r="AW292" s="14" t="s">
        <v>35</v>
      </c>
      <c r="AX292" s="14" t="s">
        <v>85</v>
      </c>
      <c r="AY292" s="259" t="s">
        <v>156</v>
      </c>
    </row>
    <row r="293" s="2" customFormat="1" ht="24.15" customHeight="1">
      <c r="A293" s="40"/>
      <c r="B293" s="41"/>
      <c r="C293" s="220" t="s">
        <v>379</v>
      </c>
      <c r="D293" s="220" t="s">
        <v>161</v>
      </c>
      <c r="E293" s="221" t="s">
        <v>1481</v>
      </c>
      <c r="F293" s="222" t="s">
        <v>1482</v>
      </c>
      <c r="G293" s="223" t="s">
        <v>209</v>
      </c>
      <c r="H293" s="224">
        <v>0.012</v>
      </c>
      <c r="I293" s="225"/>
      <c r="J293" s="226">
        <f>ROUND(I293*H293,2)</f>
        <v>0</v>
      </c>
      <c r="K293" s="222" t="s">
        <v>165</v>
      </c>
      <c r="L293" s="46"/>
      <c r="M293" s="227" t="s">
        <v>1</v>
      </c>
      <c r="N293" s="228" t="s">
        <v>42</v>
      </c>
      <c r="O293" s="93"/>
      <c r="P293" s="229">
        <f>O293*H293</f>
        <v>0</v>
      </c>
      <c r="Q293" s="229">
        <v>0</v>
      </c>
      <c r="R293" s="229">
        <f>Q293*H293</f>
        <v>0</v>
      </c>
      <c r="S293" s="229">
        <v>0</v>
      </c>
      <c r="T293" s="230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31" t="s">
        <v>273</v>
      </c>
      <c r="AT293" s="231" t="s">
        <v>161</v>
      </c>
      <c r="AU293" s="231" t="s">
        <v>157</v>
      </c>
      <c r="AY293" s="19" t="s">
        <v>156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9" t="s">
        <v>85</v>
      </c>
      <c r="BK293" s="232">
        <f>ROUND(I293*H293,2)</f>
        <v>0</v>
      </c>
      <c r="BL293" s="19" t="s">
        <v>273</v>
      </c>
      <c r="BM293" s="231" t="s">
        <v>1483</v>
      </c>
    </row>
    <row r="294" s="2" customFormat="1">
      <c r="A294" s="40"/>
      <c r="B294" s="41"/>
      <c r="C294" s="42"/>
      <c r="D294" s="233" t="s">
        <v>168</v>
      </c>
      <c r="E294" s="42"/>
      <c r="F294" s="234" t="s">
        <v>1484</v>
      </c>
      <c r="G294" s="42"/>
      <c r="H294" s="42"/>
      <c r="I294" s="235"/>
      <c r="J294" s="42"/>
      <c r="K294" s="42"/>
      <c r="L294" s="46"/>
      <c r="M294" s="236"/>
      <c r="N294" s="237"/>
      <c r="O294" s="93"/>
      <c r="P294" s="93"/>
      <c r="Q294" s="93"/>
      <c r="R294" s="93"/>
      <c r="S294" s="93"/>
      <c r="T294" s="94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168</v>
      </c>
      <c r="AU294" s="19" t="s">
        <v>157</v>
      </c>
    </row>
    <row r="295" s="12" customFormat="1" ht="22.8" customHeight="1">
      <c r="A295" s="12"/>
      <c r="B295" s="204"/>
      <c r="C295" s="205"/>
      <c r="D295" s="206" t="s">
        <v>76</v>
      </c>
      <c r="E295" s="218" t="s">
        <v>1485</v>
      </c>
      <c r="F295" s="218" t="s">
        <v>1486</v>
      </c>
      <c r="G295" s="205"/>
      <c r="H295" s="205"/>
      <c r="I295" s="208"/>
      <c r="J295" s="219">
        <f>BK295</f>
        <v>0</v>
      </c>
      <c r="K295" s="205"/>
      <c r="L295" s="210"/>
      <c r="M295" s="211"/>
      <c r="N295" s="212"/>
      <c r="O295" s="212"/>
      <c r="P295" s="213">
        <f>P296+P404+P558+P720+P765</f>
        <v>0</v>
      </c>
      <c r="Q295" s="212"/>
      <c r="R295" s="213">
        <f>R296+R404+R558+R720+R765</f>
        <v>2.3203678338000002</v>
      </c>
      <c r="S295" s="212"/>
      <c r="T295" s="214">
        <f>T296+T404+T558+T720+T765</f>
        <v>3.9012449999999999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5" t="s">
        <v>87</v>
      </c>
      <c r="AT295" s="216" t="s">
        <v>76</v>
      </c>
      <c r="AU295" s="216" t="s">
        <v>85</v>
      </c>
      <c r="AY295" s="215" t="s">
        <v>156</v>
      </c>
      <c r="BK295" s="217">
        <f>BK296+BK404+BK558+BK720+BK765</f>
        <v>0</v>
      </c>
    </row>
    <row r="296" s="12" customFormat="1" ht="20.88" customHeight="1">
      <c r="A296" s="12"/>
      <c r="B296" s="204"/>
      <c r="C296" s="205"/>
      <c r="D296" s="206" t="s">
        <v>76</v>
      </c>
      <c r="E296" s="218" t="s">
        <v>1487</v>
      </c>
      <c r="F296" s="218" t="s">
        <v>1488</v>
      </c>
      <c r="G296" s="205"/>
      <c r="H296" s="205"/>
      <c r="I296" s="208"/>
      <c r="J296" s="219">
        <f>BK296</f>
        <v>0</v>
      </c>
      <c r="K296" s="205"/>
      <c r="L296" s="210"/>
      <c r="M296" s="211"/>
      <c r="N296" s="212"/>
      <c r="O296" s="212"/>
      <c r="P296" s="213">
        <f>SUM(P297:P403)</f>
        <v>0</v>
      </c>
      <c r="Q296" s="212"/>
      <c r="R296" s="213">
        <f>SUM(R297:R403)</f>
        <v>0.18690999999999999</v>
      </c>
      <c r="S296" s="212"/>
      <c r="T296" s="214">
        <f>SUM(T297:T403)</f>
        <v>1.8649099999999999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5" t="s">
        <v>87</v>
      </c>
      <c r="AT296" s="216" t="s">
        <v>76</v>
      </c>
      <c r="AU296" s="216" t="s">
        <v>87</v>
      </c>
      <c r="AY296" s="215" t="s">
        <v>156</v>
      </c>
      <c r="BK296" s="217">
        <f>SUM(BK297:BK403)</f>
        <v>0</v>
      </c>
    </row>
    <row r="297" s="2" customFormat="1" ht="16.5" customHeight="1">
      <c r="A297" s="40"/>
      <c r="B297" s="41"/>
      <c r="C297" s="220" t="s">
        <v>386</v>
      </c>
      <c r="D297" s="220" t="s">
        <v>161</v>
      </c>
      <c r="E297" s="221" t="s">
        <v>1489</v>
      </c>
      <c r="F297" s="222" t="s">
        <v>1490</v>
      </c>
      <c r="G297" s="223" t="s">
        <v>185</v>
      </c>
      <c r="H297" s="224">
        <v>54</v>
      </c>
      <c r="I297" s="225"/>
      <c r="J297" s="226">
        <f>ROUND(I297*H297,2)</f>
        <v>0</v>
      </c>
      <c r="K297" s="222" t="s">
        <v>165</v>
      </c>
      <c r="L297" s="46"/>
      <c r="M297" s="227" t="s">
        <v>1</v>
      </c>
      <c r="N297" s="228" t="s">
        <v>42</v>
      </c>
      <c r="O297" s="93"/>
      <c r="P297" s="229">
        <f>O297*H297</f>
        <v>0</v>
      </c>
      <c r="Q297" s="229">
        <v>0</v>
      </c>
      <c r="R297" s="229">
        <f>Q297*H297</f>
        <v>0</v>
      </c>
      <c r="S297" s="229">
        <v>0.014919999999999999</v>
      </c>
      <c r="T297" s="230">
        <f>S297*H297</f>
        <v>0.80567999999999995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31" t="s">
        <v>273</v>
      </c>
      <c r="AT297" s="231" t="s">
        <v>161</v>
      </c>
      <c r="AU297" s="231" t="s">
        <v>157</v>
      </c>
      <c r="AY297" s="19" t="s">
        <v>156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9" t="s">
        <v>85</v>
      </c>
      <c r="BK297" s="232">
        <f>ROUND(I297*H297,2)</f>
        <v>0</v>
      </c>
      <c r="BL297" s="19" t="s">
        <v>273</v>
      </c>
      <c r="BM297" s="231" t="s">
        <v>1491</v>
      </c>
    </row>
    <row r="298" s="2" customFormat="1">
      <c r="A298" s="40"/>
      <c r="B298" s="41"/>
      <c r="C298" s="42"/>
      <c r="D298" s="233" t="s">
        <v>168</v>
      </c>
      <c r="E298" s="42"/>
      <c r="F298" s="234" t="s">
        <v>1492</v>
      </c>
      <c r="G298" s="42"/>
      <c r="H298" s="42"/>
      <c r="I298" s="235"/>
      <c r="J298" s="42"/>
      <c r="K298" s="42"/>
      <c r="L298" s="46"/>
      <c r="M298" s="236"/>
      <c r="N298" s="237"/>
      <c r="O298" s="93"/>
      <c r="P298" s="93"/>
      <c r="Q298" s="93"/>
      <c r="R298" s="93"/>
      <c r="S298" s="93"/>
      <c r="T298" s="94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168</v>
      </c>
      <c r="AU298" s="19" t="s">
        <v>157</v>
      </c>
    </row>
    <row r="299" s="15" customFormat="1">
      <c r="A299" s="15"/>
      <c r="B299" s="260"/>
      <c r="C299" s="261"/>
      <c r="D299" s="233" t="s">
        <v>170</v>
      </c>
      <c r="E299" s="262" t="s">
        <v>1</v>
      </c>
      <c r="F299" s="263" t="s">
        <v>1493</v>
      </c>
      <c r="G299" s="261"/>
      <c r="H299" s="262" t="s">
        <v>1</v>
      </c>
      <c r="I299" s="264"/>
      <c r="J299" s="261"/>
      <c r="K299" s="261"/>
      <c r="L299" s="265"/>
      <c r="M299" s="266"/>
      <c r="N299" s="267"/>
      <c r="O299" s="267"/>
      <c r="P299" s="267"/>
      <c r="Q299" s="267"/>
      <c r="R299" s="267"/>
      <c r="S299" s="267"/>
      <c r="T299" s="268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9" t="s">
        <v>170</v>
      </c>
      <c r="AU299" s="269" t="s">
        <v>157</v>
      </c>
      <c r="AV299" s="15" t="s">
        <v>85</v>
      </c>
      <c r="AW299" s="15" t="s">
        <v>35</v>
      </c>
      <c r="AX299" s="15" t="s">
        <v>77</v>
      </c>
      <c r="AY299" s="269" t="s">
        <v>156</v>
      </c>
    </row>
    <row r="300" s="13" customFormat="1">
      <c r="A300" s="13"/>
      <c r="B300" s="238"/>
      <c r="C300" s="239"/>
      <c r="D300" s="233" t="s">
        <v>170</v>
      </c>
      <c r="E300" s="240" t="s">
        <v>1</v>
      </c>
      <c r="F300" s="241" t="s">
        <v>1494</v>
      </c>
      <c r="G300" s="239"/>
      <c r="H300" s="242">
        <v>54</v>
      </c>
      <c r="I300" s="243"/>
      <c r="J300" s="239"/>
      <c r="K300" s="239"/>
      <c r="L300" s="244"/>
      <c r="M300" s="245"/>
      <c r="N300" s="246"/>
      <c r="O300" s="246"/>
      <c r="P300" s="246"/>
      <c r="Q300" s="246"/>
      <c r="R300" s="246"/>
      <c r="S300" s="246"/>
      <c r="T300" s="24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8" t="s">
        <v>170</v>
      </c>
      <c r="AU300" s="248" t="s">
        <v>157</v>
      </c>
      <c r="AV300" s="13" t="s">
        <v>87</v>
      </c>
      <c r="AW300" s="13" t="s">
        <v>35</v>
      </c>
      <c r="AX300" s="13" t="s">
        <v>77</v>
      </c>
      <c r="AY300" s="248" t="s">
        <v>156</v>
      </c>
    </row>
    <row r="301" s="14" customFormat="1">
      <c r="A301" s="14"/>
      <c r="B301" s="249"/>
      <c r="C301" s="250"/>
      <c r="D301" s="233" t="s">
        <v>170</v>
      </c>
      <c r="E301" s="251" t="s">
        <v>1</v>
      </c>
      <c r="F301" s="252" t="s">
        <v>174</v>
      </c>
      <c r="G301" s="250"/>
      <c r="H301" s="253">
        <v>54</v>
      </c>
      <c r="I301" s="254"/>
      <c r="J301" s="250"/>
      <c r="K301" s="250"/>
      <c r="L301" s="255"/>
      <c r="M301" s="256"/>
      <c r="N301" s="257"/>
      <c r="O301" s="257"/>
      <c r="P301" s="257"/>
      <c r="Q301" s="257"/>
      <c r="R301" s="257"/>
      <c r="S301" s="257"/>
      <c r="T301" s="258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9" t="s">
        <v>170</v>
      </c>
      <c r="AU301" s="259" t="s">
        <v>157</v>
      </c>
      <c r="AV301" s="14" t="s">
        <v>166</v>
      </c>
      <c r="AW301" s="14" t="s">
        <v>35</v>
      </c>
      <c r="AX301" s="14" t="s">
        <v>85</v>
      </c>
      <c r="AY301" s="259" t="s">
        <v>156</v>
      </c>
    </row>
    <row r="302" s="2" customFormat="1" ht="16.5" customHeight="1">
      <c r="A302" s="40"/>
      <c r="B302" s="41"/>
      <c r="C302" s="220" t="s">
        <v>159</v>
      </c>
      <c r="D302" s="220" t="s">
        <v>161</v>
      </c>
      <c r="E302" s="221" t="s">
        <v>1495</v>
      </c>
      <c r="F302" s="222" t="s">
        <v>1496</v>
      </c>
      <c r="G302" s="223" t="s">
        <v>185</v>
      </c>
      <c r="H302" s="224">
        <v>28</v>
      </c>
      <c r="I302" s="225"/>
      <c r="J302" s="226">
        <f>ROUND(I302*H302,2)</f>
        <v>0</v>
      </c>
      <c r="K302" s="222" t="s">
        <v>165</v>
      </c>
      <c r="L302" s="46"/>
      <c r="M302" s="227" t="s">
        <v>1</v>
      </c>
      <c r="N302" s="228" t="s">
        <v>42</v>
      </c>
      <c r="O302" s="93"/>
      <c r="P302" s="229">
        <f>O302*H302</f>
        <v>0</v>
      </c>
      <c r="Q302" s="229">
        <v>0</v>
      </c>
      <c r="R302" s="229">
        <f>Q302*H302</f>
        <v>0</v>
      </c>
      <c r="S302" s="229">
        <v>0.03065</v>
      </c>
      <c r="T302" s="230">
        <f>S302*H302</f>
        <v>0.85819999999999996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31" t="s">
        <v>273</v>
      </c>
      <c r="AT302" s="231" t="s">
        <v>161</v>
      </c>
      <c r="AU302" s="231" t="s">
        <v>157</v>
      </c>
      <c r="AY302" s="19" t="s">
        <v>156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9" t="s">
        <v>85</v>
      </c>
      <c r="BK302" s="232">
        <f>ROUND(I302*H302,2)</f>
        <v>0</v>
      </c>
      <c r="BL302" s="19" t="s">
        <v>273</v>
      </c>
      <c r="BM302" s="231" t="s">
        <v>1497</v>
      </c>
    </row>
    <row r="303" s="2" customFormat="1">
      <c r="A303" s="40"/>
      <c r="B303" s="41"/>
      <c r="C303" s="42"/>
      <c r="D303" s="233" t="s">
        <v>168</v>
      </c>
      <c r="E303" s="42"/>
      <c r="F303" s="234" t="s">
        <v>1498</v>
      </c>
      <c r="G303" s="42"/>
      <c r="H303" s="42"/>
      <c r="I303" s="235"/>
      <c r="J303" s="42"/>
      <c r="K303" s="42"/>
      <c r="L303" s="46"/>
      <c r="M303" s="236"/>
      <c r="N303" s="237"/>
      <c r="O303" s="93"/>
      <c r="P303" s="93"/>
      <c r="Q303" s="93"/>
      <c r="R303" s="93"/>
      <c r="S303" s="93"/>
      <c r="T303" s="94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168</v>
      </c>
      <c r="AU303" s="19" t="s">
        <v>157</v>
      </c>
    </row>
    <row r="304" s="13" customFormat="1">
      <c r="A304" s="13"/>
      <c r="B304" s="238"/>
      <c r="C304" s="239"/>
      <c r="D304" s="233" t="s">
        <v>170</v>
      </c>
      <c r="E304" s="240" t="s">
        <v>1</v>
      </c>
      <c r="F304" s="241" t="s">
        <v>1499</v>
      </c>
      <c r="G304" s="239"/>
      <c r="H304" s="242">
        <v>14.5</v>
      </c>
      <c r="I304" s="243"/>
      <c r="J304" s="239"/>
      <c r="K304" s="239"/>
      <c r="L304" s="244"/>
      <c r="M304" s="245"/>
      <c r="N304" s="246"/>
      <c r="O304" s="246"/>
      <c r="P304" s="246"/>
      <c r="Q304" s="246"/>
      <c r="R304" s="246"/>
      <c r="S304" s="246"/>
      <c r="T304" s="24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8" t="s">
        <v>170</v>
      </c>
      <c r="AU304" s="248" t="s">
        <v>157</v>
      </c>
      <c r="AV304" s="13" t="s">
        <v>87</v>
      </c>
      <c r="AW304" s="13" t="s">
        <v>35</v>
      </c>
      <c r="AX304" s="13" t="s">
        <v>77</v>
      </c>
      <c r="AY304" s="248" t="s">
        <v>156</v>
      </c>
    </row>
    <row r="305" s="13" customFormat="1">
      <c r="A305" s="13"/>
      <c r="B305" s="238"/>
      <c r="C305" s="239"/>
      <c r="D305" s="233" t="s">
        <v>170</v>
      </c>
      <c r="E305" s="240" t="s">
        <v>1</v>
      </c>
      <c r="F305" s="241" t="s">
        <v>1500</v>
      </c>
      <c r="G305" s="239"/>
      <c r="H305" s="242">
        <v>13.5</v>
      </c>
      <c r="I305" s="243"/>
      <c r="J305" s="239"/>
      <c r="K305" s="239"/>
      <c r="L305" s="244"/>
      <c r="M305" s="245"/>
      <c r="N305" s="246"/>
      <c r="O305" s="246"/>
      <c r="P305" s="246"/>
      <c r="Q305" s="246"/>
      <c r="R305" s="246"/>
      <c r="S305" s="246"/>
      <c r="T305" s="24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8" t="s">
        <v>170</v>
      </c>
      <c r="AU305" s="248" t="s">
        <v>157</v>
      </c>
      <c r="AV305" s="13" t="s">
        <v>87</v>
      </c>
      <c r="AW305" s="13" t="s">
        <v>35</v>
      </c>
      <c r="AX305" s="13" t="s">
        <v>77</v>
      </c>
      <c r="AY305" s="248" t="s">
        <v>156</v>
      </c>
    </row>
    <row r="306" s="14" customFormat="1">
      <c r="A306" s="14"/>
      <c r="B306" s="249"/>
      <c r="C306" s="250"/>
      <c r="D306" s="233" t="s">
        <v>170</v>
      </c>
      <c r="E306" s="251" t="s">
        <v>1</v>
      </c>
      <c r="F306" s="252" t="s">
        <v>174</v>
      </c>
      <c r="G306" s="250"/>
      <c r="H306" s="253">
        <v>28</v>
      </c>
      <c r="I306" s="254"/>
      <c r="J306" s="250"/>
      <c r="K306" s="250"/>
      <c r="L306" s="255"/>
      <c r="M306" s="256"/>
      <c r="N306" s="257"/>
      <c r="O306" s="257"/>
      <c r="P306" s="257"/>
      <c r="Q306" s="257"/>
      <c r="R306" s="257"/>
      <c r="S306" s="257"/>
      <c r="T306" s="258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9" t="s">
        <v>170</v>
      </c>
      <c r="AU306" s="259" t="s">
        <v>157</v>
      </c>
      <c r="AV306" s="14" t="s">
        <v>166</v>
      </c>
      <c r="AW306" s="14" t="s">
        <v>35</v>
      </c>
      <c r="AX306" s="14" t="s">
        <v>85</v>
      </c>
      <c r="AY306" s="259" t="s">
        <v>156</v>
      </c>
    </row>
    <row r="307" s="2" customFormat="1" ht="16.5" customHeight="1">
      <c r="A307" s="40"/>
      <c r="B307" s="41"/>
      <c r="C307" s="220" t="s">
        <v>397</v>
      </c>
      <c r="D307" s="220" t="s">
        <v>161</v>
      </c>
      <c r="E307" s="221" t="s">
        <v>1501</v>
      </c>
      <c r="F307" s="222" t="s">
        <v>1502</v>
      </c>
      <c r="G307" s="223" t="s">
        <v>185</v>
      </c>
      <c r="H307" s="224">
        <v>40.5</v>
      </c>
      <c r="I307" s="225"/>
      <c r="J307" s="226">
        <f>ROUND(I307*H307,2)</f>
        <v>0</v>
      </c>
      <c r="K307" s="222" t="s">
        <v>165</v>
      </c>
      <c r="L307" s="46"/>
      <c r="M307" s="227" t="s">
        <v>1</v>
      </c>
      <c r="N307" s="228" t="s">
        <v>42</v>
      </c>
      <c r="O307" s="93"/>
      <c r="P307" s="229">
        <f>O307*H307</f>
        <v>0</v>
      </c>
      <c r="Q307" s="229">
        <v>0</v>
      </c>
      <c r="R307" s="229">
        <f>Q307*H307</f>
        <v>0</v>
      </c>
      <c r="S307" s="229">
        <v>0.0020999999999999999</v>
      </c>
      <c r="T307" s="230">
        <f>S307*H307</f>
        <v>0.085050000000000001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31" t="s">
        <v>273</v>
      </c>
      <c r="AT307" s="231" t="s">
        <v>161</v>
      </c>
      <c r="AU307" s="231" t="s">
        <v>157</v>
      </c>
      <c r="AY307" s="19" t="s">
        <v>156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9" t="s">
        <v>85</v>
      </c>
      <c r="BK307" s="232">
        <f>ROUND(I307*H307,2)</f>
        <v>0</v>
      </c>
      <c r="BL307" s="19" t="s">
        <v>273</v>
      </c>
      <c r="BM307" s="231" t="s">
        <v>1503</v>
      </c>
    </row>
    <row r="308" s="2" customFormat="1">
      <c r="A308" s="40"/>
      <c r="B308" s="41"/>
      <c r="C308" s="42"/>
      <c r="D308" s="233" t="s">
        <v>168</v>
      </c>
      <c r="E308" s="42"/>
      <c r="F308" s="234" t="s">
        <v>1504</v>
      </c>
      <c r="G308" s="42"/>
      <c r="H308" s="42"/>
      <c r="I308" s="235"/>
      <c r="J308" s="42"/>
      <c r="K308" s="42"/>
      <c r="L308" s="46"/>
      <c r="M308" s="236"/>
      <c r="N308" s="237"/>
      <c r="O308" s="93"/>
      <c r="P308" s="93"/>
      <c r="Q308" s="93"/>
      <c r="R308" s="93"/>
      <c r="S308" s="93"/>
      <c r="T308" s="94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168</v>
      </c>
      <c r="AU308" s="19" t="s">
        <v>157</v>
      </c>
    </row>
    <row r="309" s="13" customFormat="1">
      <c r="A309" s="13"/>
      <c r="B309" s="238"/>
      <c r="C309" s="239"/>
      <c r="D309" s="233" t="s">
        <v>170</v>
      </c>
      <c r="E309" s="240" t="s">
        <v>1</v>
      </c>
      <c r="F309" s="241" t="s">
        <v>1505</v>
      </c>
      <c r="G309" s="239"/>
      <c r="H309" s="242">
        <v>40.5</v>
      </c>
      <c r="I309" s="243"/>
      <c r="J309" s="239"/>
      <c r="K309" s="239"/>
      <c r="L309" s="244"/>
      <c r="M309" s="245"/>
      <c r="N309" s="246"/>
      <c r="O309" s="246"/>
      <c r="P309" s="246"/>
      <c r="Q309" s="246"/>
      <c r="R309" s="246"/>
      <c r="S309" s="246"/>
      <c r="T309" s="247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8" t="s">
        <v>170</v>
      </c>
      <c r="AU309" s="248" t="s">
        <v>157</v>
      </c>
      <c r="AV309" s="13" t="s">
        <v>87</v>
      </c>
      <c r="AW309" s="13" t="s">
        <v>35</v>
      </c>
      <c r="AX309" s="13" t="s">
        <v>77</v>
      </c>
      <c r="AY309" s="248" t="s">
        <v>156</v>
      </c>
    </row>
    <row r="310" s="14" customFormat="1">
      <c r="A310" s="14"/>
      <c r="B310" s="249"/>
      <c r="C310" s="250"/>
      <c r="D310" s="233" t="s">
        <v>170</v>
      </c>
      <c r="E310" s="251" t="s">
        <v>1</v>
      </c>
      <c r="F310" s="252" t="s">
        <v>174</v>
      </c>
      <c r="G310" s="250"/>
      <c r="H310" s="253">
        <v>40.5</v>
      </c>
      <c r="I310" s="254"/>
      <c r="J310" s="250"/>
      <c r="K310" s="250"/>
      <c r="L310" s="255"/>
      <c r="M310" s="256"/>
      <c r="N310" s="257"/>
      <c r="O310" s="257"/>
      <c r="P310" s="257"/>
      <c r="Q310" s="257"/>
      <c r="R310" s="257"/>
      <c r="S310" s="257"/>
      <c r="T310" s="258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9" t="s">
        <v>170</v>
      </c>
      <c r="AU310" s="259" t="s">
        <v>157</v>
      </c>
      <c r="AV310" s="14" t="s">
        <v>166</v>
      </c>
      <c r="AW310" s="14" t="s">
        <v>35</v>
      </c>
      <c r="AX310" s="14" t="s">
        <v>85</v>
      </c>
      <c r="AY310" s="259" t="s">
        <v>156</v>
      </c>
    </row>
    <row r="311" s="2" customFormat="1" ht="16.5" customHeight="1">
      <c r="A311" s="40"/>
      <c r="B311" s="41"/>
      <c r="C311" s="220" t="s">
        <v>408</v>
      </c>
      <c r="D311" s="220" t="s">
        <v>161</v>
      </c>
      <c r="E311" s="221" t="s">
        <v>1506</v>
      </c>
      <c r="F311" s="222" t="s">
        <v>1507</v>
      </c>
      <c r="G311" s="223" t="s">
        <v>185</v>
      </c>
      <c r="H311" s="224">
        <v>21</v>
      </c>
      <c r="I311" s="225"/>
      <c r="J311" s="226">
        <f>ROUND(I311*H311,2)</f>
        <v>0</v>
      </c>
      <c r="K311" s="222" t="s">
        <v>165</v>
      </c>
      <c r="L311" s="46"/>
      <c r="M311" s="227" t="s">
        <v>1</v>
      </c>
      <c r="N311" s="228" t="s">
        <v>42</v>
      </c>
      <c r="O311" s="93"/>
      <c r="P311" s="229">
        <f>O311*H311</f>
        <v>0</v>
      </c>
      <c r="Q311" s="229">
        <v>0</v>
      </c>
      <c r="R311" s="229">
        <f>Q311*H311</f>
        <v>0</v>
      </c>
      <c r="S311" s="229">
        <v>0.00198</v>
      </c>
      <c r="T311" s="230">
        <f>S311*H311</f>
        <v>0.041579999999999999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31" t="s">
        <v>273</v>
      </c>
      <c r="AT311" s="231" t="s">
        <v>161</v>
      </c>
      <c r="AU311" s="231" t="s">
        <v>157</v>
      </c>
      <c r="AY311" s="19" t="s">
        <v>156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19" t="s">
        <v>85</v>
      </c>
      <c r="BK311" s="232">
        <f>ROUND(I311*H311,2)</f>
        <v>0</v>
      </c>
      <c r="BL311" s="19" t="s">
        <v>273</v>
      </c>
      <c r="BM311" s="231" t="s">
        <v>1508</v>
      </c>
    </row>
    <row r="312" s="2" customFormat="1">
      <c r="A312" s="40"/>
      <c r="B312" s="41"/>
      <c r="C312" s="42"/>
      <c r="D312" s="233" t="s">
        <v>168</v>
      </c>
      <c r="E312" s="42"/>
      <c r="F312" s="234" t="s">
        <v>1509</v>
      </c>
      <c r="G312" s="42"/>
      <c r="H312" s="42"/>
      <c r="I312" s="235"/>
      <c r="J312" s="42"/>
      <c r="K312" s="42"/>
      <c r="L312" s="46"/>
      <c r="M312" s="236"/>
      <c r="N312" s="237"/>
      <c r="O312" s="93"/>
      <c r="P312" s="93"/>
      <c r="Q312" s="93"/>
      <c r="R312" s="93"/>
      <c r="S312" s="93"/>
      <c r="T312" s="94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168</v>
      </c>
      <c r="AU312" s="19" t="s">
        <v>157</v>
      </c>
    </row>
    <row r="313" s="15" customFormat="1">
      <c r="A313" s="15"/>
      <c r="B313" s="260"/>
      <c r="C313" s="261"/>
      <c r="D313" s="233" t="s">
        <v>170</v>
      </c>
      <c r="E313" s="262" t="s">
        <v>1</v>
      </c>
      <c r="F313" s="263" t="s">
        <v>1422</v>
      </c>
      <c r="G313" s="261"/>
      <c r="H313" s="262" t="s">
        <v>1</v>
      </c>
      <c r="I313" s="264"/>
      <c r="J313" s="261"/>
      <c r="K313" s="261"/>
      <c r="L313" s="265"/>
      <c r="M313" s="266"/>
      <c r="N313" s="267"/>
      <c r="O313" s="267"/>
      <c r="P313" s="267"/>
      <c r="Q313" s="267"/>
      <c r="R313" s="267"/>
      <c r="S313" s="267"/>
      <c r="T313" s="268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9" t="s">
        <v>170</v>
      </c>
      <c r="AU313" s="269" t="s">
        <v>157</v>
      </c>
      <c r="AV313" s="15" t="s">
        <v>85</v>
      </c>
      <c r="AW313" s="15" t="s">
        <v>35</v>
      </c>
      <c r="AX313" s="15" t="s">
        <v>77</v>
      </c>
      <c r="AY313" s="269" t="s">
        <v>156</v>
      </c>
    </row>
    <row r="314" s="13" customFormat="1">
      <c r="A314" s="13"/>
      <c r="B314" s="238"/>
      <c r="C314" s="239"/>
      <c r="D314" s="233" t="s">
        <v>170</v>
      </c>
      <c r="E314" s="240" t="s">
        <v>1</v>
      </c>
      <c r="F314" s="241" t="s">
        <v>1510</v>
      </c>
      <c r="G314" s="239"/>
      <c r="H314" s="242">
        <v>21</v>
      </c>
      <c r="I314" s="243"/>
      <c r="J314" s="239"/>
      <c r="K314" s="239"/>
      <c r="L314" s="244"/>
      <c r="M314" s="245"/>
      <c r="N314" s="246"/>
      <c r="O314" s="246"/>
      <c r="P314" s="246"/>
      <c r="Q314" s="246"/>
      <c r="R314" s="246"/>
      <c r="S314" s="246"/>
      <c r="T314" s="24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8" t="s">
        <v>170</v>
      </c>
      <c r="AU314" s="248" t="s">
        <v>157</v>
      </c>
      <c r="AV314" s="13" t="s">
        <v>87</v>
      </c>
      <c r="AW314" s="13" t="s">
        <v>35</v>
      </c>
      <c r="AX314" s="13" t="s">
        <v>77</v>
      </c>
      <c r="AY314" s="248" t="s">
        <v>156</v>
      </c>
    </row>
    <row r="315" s="14" customFormat="1">
      <c r="A315" s="14"/>
      <c r="B315" s="249"/>
      <c r="C315" s="250"/>
      <c r="D315" s="233" t="s">
        <v>170</v>
      </c>
      <c r="E315" s="251" t="s">
        <v>1</v>
      </c>
      <c r="F315" s="252" t="s">
        <v>174</v>
      </c>
      <c r="G315" s="250"/>
      <c r="H315" s="253">
        <v>21</v>
      </c>
      <c r="I315" s="254"/>
      <c r="J315" s="250"/>
      <c r="K315" s="250"/>
      <c r="L315" s="255"/>
      <c r="M315" s="256"/>
      <c r="N315" s="257"/>
      <c r="O315" s="257"/>
      <c r="P315" s="257"/>
      <c r="Q315" s="257"/>
      <c r="R315" s="257"/>
      <c r="S315" s="257"/>
      <c r="T315" s="258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9" t="s">
        <v>170</v>
      </c>
      <c r="AU315" s="259" t="s">
        <v>157</v>
      </c>
      <c r="AV315" s="14" t="s">
        <v>166</v>
      </c>
      <c r="AW315" s="14" t="s">
        <v>35</v>
      </c>
      <c r="AX315" s="14" t="s">
        <v>85</v>
      </c>
      <c r="AY315" s="259" t="s">
        <v>156</v>
      </c>
    </row>
    <row r="316" s="2" customFormat="1" ht="16.5" customHeight="1">
      <c r="A316" s="40"/>
      <c r="B316" s="41"/>
      <c r="C316" s="220" t="s">
        <v>413</v>
      </c>
      <c r="D316" s="220" t="s">
        <v>161</v>
      </c>
      <c r="E316" s="221" t="s">
        <v>1511</v>
      </c>
      <c r="F316" s="222" t="s">
        <v>1512</v>
      </c>
      <c r="G316" s="223" t="s">
        <v>164</v>
      </c>
      <c r="H316" s="224">
        <v>1</v>
      </c>
      <c r="I316" s="225"/>
      <c r="J316" s="226">
        <f>ROUND(I316*H316,2)</f>
        <v>0</v>
      </c>
      <c r="K316" s="222" t="s">
        <v>165</v>
      </c>
      <c r="L316" s="46"/>
      <c r="M316" s="227" t="s">
        <v>1</v>
      </c>
      <c r="N316" s="228" t="s">
        <v>42</v>
      </c>
      <c r="O316" s="93"/>
      <c r="P316" s="229">
        <f>O316*H316</f>
        <v>0</v>
      </c>
      <c r="Q316" s="229">
        <v>0.01038</v>
      </c>
      <c r="R316" s="229">
        <f>Q316*H316</f>
        <v>0.01038</v>
      </c>
      <c r="S316" s="229">
        <v>0</v>
      </c>
      <c r="T316" s="230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31" t="s">
        <v>273</v>
      </c>
      <c r="AT316" s="231" t="s">
        <v>161</v>
      </c>
      <c r="AU316" s="231" t="s">
        <v>157</v>
      </c>
      <c r="AY316" s="19" t="s">
        <v>156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9" t="s">
        <v>85</v>
      </c>
      <c r="BK316" s="232">
        <f>ROUND(I316*H316,2)</f>
        <v>0</v>
      </c>
      <c r="BL316" s="19" t="s">
        <v>273</v>
      </c>
      <c r="BM316" s="231" t="s">
        <v>1513</v>
      </c>
    </row>
    <row r="317" s="2" customFormat="1">
      <c r="A317" s="40"/>
      <c r="B317" s="41"/>
      <c r="C317" s="42"/>
      <c r="D317" s="233" t="s">
        <v>168</v>
      </c>
      <c r="E317" s="42"/>
      <c r="F317" s="234" t="s">
        <v>1514</v>
      </c>
      <c r="G317" s="42"/>
      <c r="H317" s="42"/>
      <c r="I317" s="235"/>
      <c r="J317" s="42"/>
      <c r="K317" s="42"/>
      <c r="L317" s="46"/>
      <c r="M317" s="236"/>
      <c r="N317" s="237"/>
      <c r="O317" s="93"/>
      <c r="P317" s="93"/>
      <c r="Q317" s="93"/>
      <c r="R317" s="93"/>
      <c r="S317" s="93"/>
      <c r="T317" s="94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168</v>
      </c>
      <c r="AU317" s="19" t="s">
        <v>157</v>
      </c>
    </row>
    <row r="318" s="13" customFormat="1">
      <c r="A318" s="13"/>
      <c r="B318" s="238"/>
      <c r="C318" s="239"/>
      <c r="D318" s="233" t="s">
        <v>170</v>
      </c>
      <c r="E318" s="240" t="s">
        <v>1</v>
      </c>
      <c r="F318" s="241" t="s">
        <v>1515</v>
      </c>
      <c r="G318" s="239"/>
      <c r="H318" s="242">
        <v>1</v>
      </c>
      <c r="I318" s="243"/>
      <c r="J318" s="239"/>
      <c r="K318" s="239"/>
      <c r="L318" s="244"/>
      <c r="M318" s="245"/>
      <c r="N318" s="246"/>
      <c r="O318" s="246"/>
      <c r="P318" s="246"/>
      <c r="Q318" s="246"/>
      <c r="R318" s="246"/>
      <c r="S318" s="246"/>
      <c r="T318" s="24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8" t="s">
        <v>170</v>
      </c>
      <c r="AU318" s="248" t="s">
        <v>157</v>
      </c>
      <c r="AV318" s="13" t="s">
        <v>87</v>
      </c>
      <c r="AW318" s="13" t="s">
        <v>35</v>
      </c>
      <c r="AX318" s="13" t="s">
        <v>77</v>
      </c>
      <c r="AY318" s="248" t="s">
        <v>156</v>
      </c>
    </row>
    <row r="319" s="14" customFormat="1">
      <c r="A319" s="14"/>
      <c r="B319" s="249"/>
      <c r="C319" s="250"/>
      <c r="D319" s="233" t="s">
        <v>170</v>
      </c>
      <c r="E319" s="251" t="s">
        <v>1</v>
      </c>
      <c r="F319" s="252" t="s">
        <v>174</v>
      </c>
      <c r="G319" s="250"/>
      <c r="H319" s="253">
        <v>1</v>
      </c>
      <c r="I319" s="254"/>
      <c r="J319" s="250"/>
      <c r="K319" s="250"/>
      <c r="L319" s="255"/>
      <c r="M319" s="256"/>
      <c r="N319" s="257"/>
      <c r="O319" s="257"/>
      <c r="P319" s="257"/>
      <c r="Q319" s="257"/>
      <c r="R319" s="257"/>
      <c r="S319" s="257"/>
      <c r="T319" s="258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9" t="s">
        <v>170</v>
      </c>
      <c r="AU319" s="259" t="s">
        <v>157</v>
      </c>
      <c r="AV319" s="14" t="s">
        <v>166</v>
      </c>
      <c r="AW319" s="14" t="s">
        <v>35</v>
      </c>
      <c r="AX319" s="14" t="s">
        <v>85</v>
      </c>
      <c r="AY319" s="259" t="s">
        <v>156</v>
      </c>
    </row>
    <row r="320" s="2" customFormat="1" ht="21.75" customHeight="1">
      <c r="A320" s="40"/>
      <c r="B320" s="41"/>
      <c r="C320" s="270" t="s">
        <v>418</v>
      </c>
      <c r="D320" s="270" t="s">
        <v>274</v>
      </c>
      <c r="E320" s="271" t="s">
        <v>1516</v>
      </c>
      <c r="F320" s="272" t="s">
        <v>1517</v>
      </c>
      <c r="G320" s="273" t="s">
        <v>164</v>
      </c>
      <c r="H320" s="274">
        <v>1</v>
      </c>
      <c r="I320" s="275"/>
      <c r="J320" s="276">
        <f>ROUND(I320*H320,2)</f>
        <v>0</v>
      </c>
      <c r="K320" s="272" t="s">
        <v>165</v>
      </c>
      <c r="L320" s="277"/>
      <c r="M320" s="278" t="s">
        <v>1</v>
      </c>
      <c r="N320" s="279" t="s">
        <v>42</v>
      </c>
      <c r="O320" s="93"/>
      <c r="P320" s="229">
        <f>O320*H320</f>
        <v>0</v>
      </c>
      <c r="Q320" s="229">
        <v>0.0023999999999999998</v>
      </c>
      <c r="R320" s="229">
        <f>Q320*H320</f>
        <v>0.0023999999999999998</v>
      </c>
      <c r="S320" s="229">
        <v>0</v>
      </c>
      <c r="T320" s="230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31" t="s">
        <v>379</v>
      </c>
      <c r="AT320" s="231" t="s">
        <v>274</v>
      </c>
      <c r="AU320" s="231" t="s">
        <v>157</v>
      </c>
      <c r="AY320" s="19" t="s">
        <v>156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9" t="s">
        <v>85</v>
      </c>
      <c r="BK320" s="232">
        <f>ROUND(I320*H320,2)</f>
        <v>0</v>
      </c>
      <c r="BL320" s="19" t="s">
        <v>273</v>
      </c>
      <c r="BM320" s="231" t="s">
        <v>1518</v>
      </c>
    </row>
    <row r="321" s="2" customFormat="1">
      <c r="A321" s="40"/>
      <c r="B321" s="41"/>
      <c r="C321" s="42"/>
      <c r="D321" s="233" t="s">
        <v>168</v>
      </c>
      <c r="E321" s="42"/>
      <c r="F321" s="234" t="s">
        <v>1517</v>
      </c>
      <c r="G321" s="42"/>
      <c r="H321" s="42"/>
      <c r="I321" s="235"/>
      <c r="J321" s="42"/>
      <c r="K321" s="42"/>
      <c r="L321" s="46"/>
      <c r="M321" s="236"/>
      <c r="N321" s="237"/>
      <c r="O321" s="93"/>
      <c r="P321" s="93"/>
      <c r="Q321" s="93"/>
      <c r="R321" s="93"/>
      <c r="S321" s="93"/>
      <c r="T321" s="94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168</v>
      </c>
      <c r="AU321" s="19" t="s">
        <v>157</v>
      </c>
    </row>
    <row r="322" s="13" customFormat="1">
      <c r="A322" s="13"/>
      <c r="B322" s="238"/>
      <c r="C322" s="239"/>
      <c r="D322" s="233" t="s">
        <v>170</v>
      </c>
      <c r="E322" s="240" t="s">
        <v>1</v>
      </c>
      <c r="F322" s="241" t="s">
        <v>1515</v>
      </c>
      <c r="G322" s="239"/>
      <c r="H322" s="242">
        <v>1</v>
      </c>
      <c r="I322" s="243"/>
      <c r="J322" s="239"/>
      <c r="K322" s="239"/>
      <c r="L322" s="244"/>
      <c r="M322" s="245"/>
      <c r="N322" s="246"/>
      <c r="O322" s="246"/>
      <c r="P322" s="246"/>
      <c r="Q322" s="246"/>
      <c r="R322" s="246"/>
      <c r="S322" s="246"/>
      <c r="T322" s="247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8" t="s">
        <v>170</v>
      </c>
      <c r="AU322" s="248" t="s">
        <v>157</v>
      </c>
      <c r="AV322" s="13" t="s">
        <v>87</v>
      </c>
      <c r="AW322" s="13" t="s">
        <v>35</v>
      </c>
      <c r="AX322" s="13" t="s">
        <v>77</v>
      </c>
      <c r="AY322" s="248" t="s">
        <v>156</v>
      </c>
    </row>
    <row r="323" s="14" customFormat="1">
      <c r="A323" s="14"/>
      <c r="B323" s="249"/>
      <c r="C323" s="250"/>
      <c r="D323" s="233" t="s">
        <v>170</v>
      </c>
      <c r="E323" s="251" t="s">
        <v>1</v>
      </c>
      <c r="F323" s="252" t="s">
        <v>174</v>
      </c>
      <c r="G323" s="250"/>
      <c r="H323" s="253">
        <v>1</v>
      </c>
      <c r="I323" s="254"/>
      <c r="J323" s="250"/>
      <c r="K323" s="250"/>
      <c r="L323" s="255"/>
      <c r="M323" s="256"/>
      <c r="N323" s="257"/>
      <c r="O323" s="257"/>
      <c r="P323" s="257"/>
      <c r="Q323" s="257"/>
      <c r="R323" s="257"/>
      <c r="S323" s="257"/>
      <c r="T323" s="258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9" t="s">
        <v>170</v>
      </c>
      <c r="AU323" s="259" t="s">
        <v>157</v>
      </c>
      <c r="AV323" s="14" t="s">
        <v>166</v>
      </c>
      <c r="AW323" s="14" t="s">
        <v>35</v>
      </c>
      <c r="AX323" s="14" t="s">
        <v>85</v>
      </c>
      <c r="AY323" s="259" t="s">
        <v>156</v>
      </c>
    </row>
    <row r="324" s="2" customFormat="1" ht="21.75" customHeight="1">
      <c r="A324" s="40"/>
      <c r="B324" s="41"/>
      <c r="C324" s="270" t="s">
        <v>425</v>
      </c>
      <c r="D324" s="270" t="s">
        <v>274</v>
      </c>
      <c r="E324" s="271" t="s">
        <v>1519</v>
      </c>
      <c r="F324" s="272" t="s">
        <v>1520</v>
      </c>
      <c r="G324" s="273" t="s">
        <v>164</v>
      </c>
      <c r="H324" s="274">
        <v>1</v>
      </c>
      <c r="I324" s="275"/>
      <c r="J324" s="276">
        <f>ROUND(I324*H324,2)</f>
        <v>0</v>
      </c>
      <c r="K324" s="272" t="s">
        <v>165</v>
      </c>
      <c r="L324" s="277"/>
      <c r="M324" s="278" t="s">
        <v>1</v>
      </c>
      <c r="N324" s="279" t="s">
        <v>42</v>
      </c>
      <c r="O324" s="93"/>
      <c r="P324" s="229">
        <f>O324*H324</f>
        <v>0</v>
      </c>
      <c r="Q324" s="229">
        <v>0.0012999999999999999</v>
      </c>
      <c r="R324" s="229">
        <f>Q324*H324</f>
        <v>0.0012999999999999999</v>
      </c>
      <c r="S324" s="229">
        <v>0</v>
      </c>
      <c r="T324" s="230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31" t="s">
        <v>292</v>
      </c>
      <c r="AT324" s="231" t="s">
        <v>274</v>
      </c>
      <c r="AU324" s="231" t="s">
        <v>157</v>
      </c>
      <c r="AY324" s="19" t="s">
        <v>156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19" t="s">
        <v>85</v>
      </c>
      <c r="BK324" s="232">
        <f>ROUND(I324*H324,2)</f>
        <v>0</v>
      </c>
      <c r="BL324" s="19" t="s">
        <v>292</v>
      </c>
      <c r="BM324" s="231" t="s">
        <v>1521</v>
      </c>
    </row>
    <row r="325" s="2" customFormat="1">
      <c r="A325" s="40"/>
      <c r="B325" s="41"/>
      <c r="C325" s="42"/>
      <c r="D325" s="233" t="s">
        <v>168</v>
      </c>
      <c r="E325" s="42"/>
      <c r="F325" s="234" t="s">
        <v>1520</v>
      </c>
      <c r="G325" s="42"/>
      <c r="H325" s="42"/>
      <c r="I325" s="235"/>
      <c r="J325" s="42"/>
      <c r="K325" s="42"/>
      <c r="L325" s="46"/>
      <c r="M325" s="236"/>
      <c r="N325" s="237"/>
      <c r="O325" s="93"/>
      <c r="P325" s="93"/>
      <c r="Q325" s="93"/>
      <c r="R325" s="93"/>
      <c r="S325" s="93"/>
      <c r="T325" s="94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168</v>
      </c>
      <c r="AU325" s="19" t="s">
        <v>157</v>
      </c>
    </row>
    <row r="326" s="13" customFormat="1">
      <c r="A326" s="13"/>
      <c r="B326" s="238"/>
      <c r="C326" s="239"/>
      <c r="D326" s="233" t="s">
        <v>170</v>
      </c>
      <c r="E326" s="240" t="s">
        <v>1</v>
      </c>
      <c r="F326" s="241" t="s">
        <v>1515</v>
      </c>
      <c r="G326" s="239"/>
      <c r="H326" s="242">
        <v>1</v>
      </c>
      <c r="I326" s="243"/>
      <c r="J326" s="239"/>
      <c r="K326" s="239"/>
      <c r="L326" s="244"/>
      <c r="M326" s="245"/>
      <c r="N326" s="246"/>
      <c r="O326" s="246"/>
      <c r="P326" s="246"/>
      <c r="Q326" s="246"/>
      <c r="R326" s="246"/>
      <c r="S326" s="246"/>
      <c r="T326" s="247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8" t="s">
        <v>170</v>
      </c>
      <c r="AU326" s="248" t="s">
        <v>157</v>
      </c>
      <c r="AV326" s="13" t="s">
        <v>87</v>
      </c>
      <c r="AW326" s="13" t="s">
        <v>35</v>
      </c>
      <c r="AX326" s="13" t="s">
        <v>77</v>
      </c>
      <c r="AY326" s="248" t="s">
        <v>156</v>
      </c>
    </row>
    <row r="327" s="14" customFormat="1">
      <c r="A327" s="14"/>
      <c r="B327" s="249"/>
      <c r="C327" s="250"/>
      <c r="D327" s="233" t="s">
        <v>170</v>
      </c>
      <c r="E327" s="251" t="s">
        <v>1</v>
      </c>
      <c r="F327" s="252" t="s">
        <v>174</v>
      </c>
      <c r="G327" s="250"/>
      <c r="H327" s="253">
        <v>1</v>
      </c>
      <c r="I327" s="254"/>
      <c r="J327" s="250"/>
      <c r="K327" s="250"/>
      <c r="L327" s="255"/>
      <c r="M327" s="256"/>
      <c r="N327" s="257"/>
      <c r="O327" s="257"/>
      <c r="P327" s="257"/>
      <c r="Q327" s="257"/>
      <c r="R327" s="257"/>
      <c r="S327" s="257"/>
      <c r="T327" s="258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9" t="s">
        <v>170</v>
      </c>
      <c r="AU327" s="259" t="s">
        <v>157</v>
      </c>
      <c r="AV327" s="14" t="s">
        <v>166</v>
      </c>
      <c r="AW327" s="14" t="s">
        <v>35</v>
      </c>
      <c r="AX327" s="14" t="s">
        <v>85</v>
      </c>
      <c r="AY327" s="259" t="s">
        <v>156</v>
      </c>
    </row>
    <row r="328" s="2" customFormat="1" ht="16.5" customHeight="1">
      <c r="A328" s="40"/>
      <c r="B328" s="41"/>
      <c r="C328" s="270" t="s">
        <v>438</v>
      </c>
      <c r="D328" s="270" t="s">
        <v>274</v>
      </c>
      <c r="E328" s="271" t="s">
        <v>1522</v>
      </c>
      <c r="F328" s="272" t="s">
        <v>1523</v>
      </c>
      <c r="G328" s="273" t="s">
        <v>164</v>
      </c>
      <c r="H328" s="274">
        <v>1</v>
      </c>
      <c r="I328" s="275"/>
      <c r="J328" s="276">
        <f>ROUND(I328*H328,2)</f>
        <v>0</v>
      </c>
      <c r="K328" s="272" t="s">
        <v>165</v>
      </c>
      <c r="L328" s="277"/>
      <c r="M328" s="278" t="s">
        <v>1</v>
      </c>
      <c r="N328" s="279" t="s">
        <v>42</v>
      </c>
      <c r="O328" s="93"/>
      <c r="P328" s="229">
        <f>O328*H328</f>
        <v>0</v>
      </c>
      <c r="Q328" s="229">
        <v>0.0014599999999999999</v>
      </c>
      <c r="R328" s="229">
        <f>Q328*H328</f>
        <v>0.0014599999999999999</v>
      </c>
      <c r="S328" s="229">
        <v>0</v>
      </c>
      <c r="T328" s="230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31" t="s">
        <v>292</v>
      </c>
      <c r="AT328" s="231" t="s">
        <v>274</v>
      </c>
      <c r="AU328" s="231" t="s">
        <v>157</v>
      </c>
      <c r="AY328" s="19" t="s">
        <v>156</v>
      </c>
      <c r="BE328" s="232">
        <f>IF(N328="základní",J328,0)</f>
        <v>0</v>
      </c>
      <c r="BF328" s="232">
        <f>IF(N328="snížená",J328,0)</f>
        <v>0</v>
      </c>
      <c r="BG328" s="232">
        <f>IF(N328="zákl. přenesená",J328,0)</f>
        <v>0</v>
      </c>
      <c r="BH328" s="232">
        <f>IF(N328="sníž. přenesená",J328,0)</f>
        <v>0</v>
      </c>
      <c r="BI328" s="232">
        <f>IF(N328="nulová",J328,0)</f>
        <v>0</v>
      </c>
      <c r="BJ328" s="19" t="s">
        <v>85</v>
      </c>
      <c r="BK328" s="232">
        <f>ROUND(I328*H328,2)</f>
        <v>0</v>
      </c>
      <c r="BL328" s="19" t="s">
        <v>292</v>
      </c>
      <c r="BM328" s="231" t="s">
        <v>1524</v>
      </c>
    </row>
    <row r="329" s="2" customFormat="1">
      <c r="A329" s="40"/>
      <c r="B329" s="41"/>
      <c r="C329" s="42"/>
      <c r="D329" s="233" t="s">
        <v>168</v>
      </c>
      <c r="E329" s="42"/>
      <c r="F329" s="234" t="s">
        <v>1523</v>
      </c>
      <c r="G329" s="42"/>
      <c r="H329" s="42"/>
      <c r="I329" s="235"/>
      <c r="J329" s="42"/>
      <c r="K329" s="42"/>
      <c r="L329" s="46"/>
      <c r="M329" s="236"/>
      <c r="N329" s="237"/>
      <c r="O329" s="93"/>
      <c r="P329" s="93"/>
      <c r="Q329" s="93"/>
      <c r="R329" s="93"/>
      <c r="S329" s="93"/>
      <c r="T329" s="94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168</v>
      </c>
      <c r="AU329" s="19" t="s">
        <v>157</v>
      </c>
    </row>
    <row r="330" s="13" customFormat="1">
      <c r="A330" s="13"/>
      <c r="B330" s="238"/>
      <c r="C330" s="239"/>
      <c r="D330" s="233" t="s">
        <v>170</v>
      </c>
      <c r="E330" s="240" t="s">
        <v>1</v>
      </c>
      <c r="F330" s="241" t="s">
        <v>1515</v>
      </c>
      <c r="G330" s="239"/>
      <c r="H330" s="242">
        <v>1</v>
      </c>
      <c r="I330" s="243"/>
      <c r="J330" s="239"/>
      <c r="K330" s="239"/>
      <c r="L330" s="244"/>
      <c r="M330" s="245"/>
      <c r="N330" s="246"/>
      <c r="O330" s="246"/>
      <c r="P330" s="246"/>
      <c r="Q330" s="246"/>
      <c r="R330" s="246"/>
      <c r="S330" s="246"/>
      <c r="T330" s="247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8" t="s">
        <v>170</v>
      </c>
      <c r="AU330" s="248" t="s">
        <v>157</v>
      </c>
      <c r="AV330" s="13" t="s">
        <v>87</v>
      </c>
      <c r="AW330" s="13" t="s">
        <v>35</v>
      </c>
      <c r="AX330" s="13" t="s">
        <v>77</v>
      </c>
      <c r="AY330" s="248" t="s">
        <v>156</v>
      </c>
    </row>
    <row r="331" s="14" customFormat="1">
      <c r="A331" s="14"/>
      <c r="B331" s="249"/>
      <c r="C331" s="250"/>
      <c r="D331" s="233" t="s">
        <v>170</v>
      </c>
      <c r="E331" s="251" t="s">
        <v>1</v>
      </c>
      <c r="F331" s="252" t="s">
        <v>174</v>
      </c>
      <c r="G331" s="250"/>
      <c r="H331" s="253">
        <v>1</v>
      </c>
      <c r="I331" s="254"/>
      <c r="J331" s="250"/>
      <c r="K331" s="250"/>
      <c r="L331" s="255"/>
      <c r="M331" s="256"/>
      <c r="N331" s="257"/>
      <c r="O331" s="257"/>
      <c r="P331" s="257"/>
      <c r="Q331" s="257"/>
      <c r="R331" s="257"/>
      <c r="S331" s="257"/>
      <c r="T331" s="258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9" t="s">
        <v>170</v>
      </c>
      <c r="AU331" s="259" t="s">
        <v>157</v>
      </c>
      <c r="AV331" s="14" t="s">
        <v>166</v>
      </c>
      <c r="AW331" s="14" t="s">
        <v>35</v>
      </c>
      <c r="AX331" s="14" t="s">
        <v>85</v>
      </c>
      <c r="AY331" s="259" t="s">
        <v>156</v>
      </c>
    </row>
    <row r="332" s="2" customFormat="1" ht="21.75" customHeight="1">
      <c r="A332" s="40"/>
      <c r="B332" s="41"/>
      <c r="C332" s="220" t="s">
        <v>204</v>
      </c>
      <c r="D332" s="220" t="s">
        <v>161</v>
      </c>
      <c r="E332" s="221" t="s">
        <v>1525</v>
      </c>
      <c r="F332" s="222" t="s">
        <v>1526</v>
      </c>
      <c r="G332" s="223" t="s">
        <v>185</v>
      </c>
      <c r="H332" s="224">
        <v>2</v>
      </c>
      <c r="I332" s="225"/>
      <c r="J332" s="226">
        <f>ROUND(I332*H332,2)</f>
        <v>0</v>
      </c>
      <c r="K332" s="222" t="s">
        <v>165</v>
      </c>
      <c r="L332" s="46"/>
      <c r="M332" s="227" t="s">
        <v>1</v>
      </c>
      <c r="N332" s="228" t="s">
        <v>42</v>
      </c>
      <c r="O332" s="93"/>
      <c r="P332" s="229">
        <f>O332*H332</f>
        <v>0</v>
      </c>
      <c r="Q332" s="229">
        <v>0.00142</v>
      </c>
      <c r="R332" s="229">
        <f>Q332*H332</f>
        <v>0.0028400000000000001</v>
      </c>
      <c r="S332" s="229">
        <v>0</v>
      </c>
      <c r="T332" s="230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31" t="s">
        <v>273</v>
      </c>
      <c r="AT332" s="231" t="s">
        <v>161</v>
      </c>
      <c r="AU332" s="231" t="s">
        <v>157</v>
      </c>
      <c r="AY332" s="19" t="s">
        <v>156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9" t="s">
        <v>85</v>
      </c>
      <c r="BK332" s="232">
        <f>ROUND(I332*H332,2)</f>
        <v>0</v>
      </c>
      <c r="BL332" s="19" t="s">
        <v>273</v>
      </c>
      <c r="BM332" s="231" t="s">
        <v>1527</v>
      </c>
    </row>
    <row r="333" s="2" customFormat="1">
      <c r="A333" s="40"/>
      <c r="B333" s="41"/>
      <c r="C333" s="42"/>
      <c r="D333" s="233" t="s">
        <v>168</v>
      </c>
      <c r="E333" s="42"/>
      <c r="F333" s="234" t="s">
        <v>1528</v>
      </c>
      <c r="G333" s="42"/>
      <c r="H333" s="42"/>
      <c r="I333" s="235"/>
      <c r="J333" s="42"/>
      <c r="K333" s="42"/>
      <c r="L333" s="46"/>
      <c r="M333" s="236"/>
      <c r="N333" s="237"/>
      <c r="O333" s="93"/>
      <c r="P333" s="93"/>
      <c r="Q333" s="93"/>
      <c r="R333" s="93"/>
      <c r="S333" s="93"/>
      <c r="T333" s="94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168</v>
      </c>
      <c r="AU333" s="19" t="s">
        <v>157</v>
      </c>
    </row>
    <row r="334" s="13" customFormat="1">
      <c r="A334" s="13"/>
      <c r="B334" s="238"/>
      <c r="C334" s="239"/>
      <c r="D334" s="233" t="s">
        <v>170</v>
      </c>
      <c r="E334" s="240" t="s">
        <v>1</v>
      </c>
      <c r="F334" s="241" t="s">
        <v>1529</v>
      </c>
      <c r="G334" s="239"/>
      <c r="H334" s="242">
        <v>2</v>
      </c>
      <c r="I334" s="243"/>
      <c r="J334" s="239"/>
      <c r="K334" s="239"/>
      <c r="L334" s="244"/>
      <c r="M334" s="245"/>
      <c r="N334" s="246"/>
      <c r="O334" s="246"/>
      <c r="P334" s="246"/>
      <c r="Q334" s="246"/>
      <c r="R334" s="246"/>
      <c r="S334" s="246"/>
      <c r="T334" s="247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8" t="s">
        <v>170</v>
      </c>
      <c r="AU334" s="248" t="s">
        <v>157</v>
      </c>
      <c r="AV334" s="13" t="s">
        <v>87</v>
      </c>
      <c r="AW334" s="13" t="s">
        <v>35</v>
      </c>
      <c r="AX334" s="13" t="s">
        <v>77</v>
      </c>
      <c r="AY334" s="248" t="s">
        <v>156</v>
      </c>
    </row>
    <row r="335" s="14" customFormat="1">
      <c r="A335" s="14"/>
      <c r="B335" s="249"/>
      <c r="C335" s="250"/>
      <c r="D335" s="233" t="s">
        <v>170</v>
      </c>
      <c r="E335" s="251" t="s">
        <v>1</v>
      </c>
      <c r="F335" s="252" t="s">
        <v>174</v>
      </c>
      <c r="G335" s="250"/>
      <c r="H335" s="253">
        <v>2</v>
      </c>
      <c r="I335" s="254"/>
      <c r="J335" s="250"/>
      <c r="K335" s="250"/>
      <c r="L335" s="255"/>
      <c r="M335" s="256"/>
      <c r="N335" s="257"/>
      <c r="O335" s="257"/>
      <c r="P335" s="257"/>
      <c r="Q335" s="257"/>
      <c r="R335" s="257"/>
      <c r="S335" s="257"/>
      <c r="T335" s="258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9" t="s">
        <v>170</v>
      </c>
      <c r="AU335" s="259" t="s">
        <v>157</v>
      </c>
      <c r="AV335" s="14" t="s">
        <v>166</v>
      </c>
      <c r="AW335" s="14" t="s">
        <v>35</v>
      </c>
      <c r="AX335" s="14" t="s">
        <v>85</v>
      </c>
      <c r="AY335" s="259" t="s">
        <v>156</v>
      </c>
    </row>
    <row r="336" s="2" customFormat="1" ht="21.75" customHeight="1">
      <c r="A336" s="40"/>
      <c r="B336" s="41"/>
      <c r="C336" s="220" t="s">
        <v>449</v>
      </c>
      <c r="D336" s="220" t="s">
        <v>161</v>
      </c>
      <c r="E336" s="221" t="s">
        <v>1530</v>
      </c>
      <c r="F336" s="222" t="s">
        <v>1531</v>
      </c>
      <c r="G336" s="223" t="s">
        <v>185</v>
      </c>
      <c r="H336" s="224">
        <v>14.5</v>
      </c>
      <c r="I336" s="225"/>
      <c r="J336" s="226">
        <f>ROUND(I336*H336,2)</f>
        <v>0</v>
      </c>
      <c r="K336" s="222" t="s">
        <v>165</v>
      </c>
      <c r="L336" s="46"/>
      <c r="M336" s="227" t="s">
        <v>1</v>
      </c>
      <c r="N336" s="228" t="s">
        <v>42</v>
      </c>
      <c r="O336" s="93"/>
      <c r="P336" s="229">
        <f>O336*H336</f>
        <v>0</v>
      </c>
      <c r="Q336" s="229">
        <v>0.00197</v>
      </c>
      <c r="R336" s="229">
        <f>Q336*H336</f>
        <v>0.028565</v>
      </c>
      <c r="S336" s="229">
        <v>0</v>
      </c>
      <c r="T336" s="230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31" t="s">
        <v>273</v>
      </c>
      <c r="AT336" s="231" t="s">
        <v>161</v>
      </c>
      <c r="AU336" s="231" t="s">
        <v>157</v>
      </c>
      <c r="AY336" s="19" t="s">
        <v>156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19" t="s">
        <v>85</v>
      </c>
      <c r="BK336" s="232">
        <f>ROUND(I336*H336,2)</f>
        <v>0</v>
      </c>
      <c r="BL336" s="19" t="s">
        <v>273</v>
      </c>
      <c r="BM336" s="231" t="s">
        <v>1532</v>
      </c>
    </row>
    <row r="337" s="2" customFormat="1">
      <c r="A337" s="40"/>
      <c r="B337" s="41"/>
      <c r="C337" s="42"/>
      <c r="D337" s="233" t="s">
        <v>168</v>
      </c>
      <c r="E337" s="42"/>
      <c r="F337" s="234" t="s">
        <v>1533</v>
      </c>
      <c r="G337" s="42"/>
      <c r="H337" s="42"/>
      <c r="I337" s="235"/>
      <c r="J337" s="42"/>
      <c r="K337" s="42"/>
      <c r="L337" s="46"/>
      <c r="M337" s="236"/>
      <c r="N337" s="237"/>
      <c r="O337" s="93"/>
      <c r="P337" s="93"/>
      <c r="Q337" s="93"/>
      <c r="R337" s="93"/>
      <c r="S337" s="93"/>
      <c r="T337" s="94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168</v>
      </c>
      <c r="AU337" s="19" t="s">
        <v>157</v>
      </c>
    </row>
    <row r="338" s="13" customFormat="1">
      <c r="A338" s="13"/>
      <c r="B338" s="238"/>
      <c r="C338" s="239"/>
      <c r="D338" s="233" t="s">
        <v>170</v>
      </c>
      <c r="E338" s="240" t="s">
        <v>1</v>
      </c>
      <c r="F338" s="241" t="s">
        <v>1534</v>
      </c>
      <c r="G338" s="239"/>
      <c r="H338" s="242">
        <v>14.5</v>
      </c>
      <c r="I338" s="243"/>
      <c r="J338" s="239"/>
      <c r="K338" s="239"/>
      <c r="L338" s="244"/>
      <c r="M338" s="245"/>
      <c r="N338" s="246"/>
      <c r="O338" s="246"/>
      <c r="P338" s="246"/>
      <c r="Q338" s="246"/>
      <c r="R338" s="246"/>
      <c r="S338" s="246"/>
      <c r="T338" s="247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8" t="s">
        <v>170</v>
      </c>
      <c r="AU338" s="248" t="s">
        <v>157</v>
      </c>
      <c r="AV338" s="13" t="s">
        <v>87</v>
      </c>
      <c r="AW338" s="13" t="s">
        <v>35</v>
      </c>
      <c r="AX338" s="13" t="s">
        <v>77</v>
      </c>
      <c r="AY338" s="248" t="s">
        <v>156</v>
      </c>
    </row>
    <row r="339" s="14" customFormat="1">
      <c r="A339" s="14"/>
      <c r="B339" s="249"/>
      <c r="C339" s="250"/>
      <c r="D339" s="233" t="s">
        <v>170</v>
      </c>
      <c r="E339" s="251" t="s">
        <v>1</v>
      </c>
      <c r="F339" s="252" t="s">
        <v>174</v>
      </c>
      <c r="G339" s="250"/>
      <c r="H339" s="253">
        <v>14.5</v>
      </c>
      <c r="I339" s="254"/>
      <c r="J339" s="250"/>
      <c r="K339" s="250"/>
      <c r="L339" s="255"/>
      <c r="M339" s="256"/>
      <c r="N339" s="257"/>
      <c r="O339" s="257"/>
      <c r="P339" s="257"/>
      <c r="Q339" s="257"/>
      <c r="R339" s="257"/>
      <c r="S339" s="257"/>
      <c r="T339" s="258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9" t="s">
        <v>170</v>
      </c>
      <c r="AU339" s="259" t="s">
        <v>157</v>
      </c>
      <c r="AV339" s="14" t="s">
        <v>166</v>
      </c>
      <c r="AW339" s="14" t="s">
        <v>35</v>
      </c>
      <c r="AX339" s="14" t="s">
        <v>85</v>
      </c>
      <c r="AY339" s="259" t="s">
        <v>156</v>
      </c>
    </row>
    <row r="340" s="2" customFormat="1" ht="16.5" customHeight="1">
      <c r="A340" s="40"/>
      <c r="B340" s="41"/>
      <c r="C340" s="220" t="s">
        <v>458</v>
      </c>
      <c r="D340" s="220" t="s">
        <v>161</v>
      </c>
      <c r="E340" s="221" t="s">
        <v>1535</v>
      </c>
      <c r="F340" s="222" t="s">
        <v>1536</v>
      </c>
      <c r="G340" s="223" t="s">
        <v>185</v>
      </c>
      <c r="H340" s="224">
        <v>54</v>
      </c>
      <c r="I340" s="225"/>
      <c r="J340" s="226">
        <f>ROUND(I340*H340,2)</f>
        <v>0</v>
      </c>
      <c r="K340" s="222" t="s">
        <v>165</v>
      </c>
      <c r="L340" s="46"/>
      <c r="M340" s="227" t="s">
        <v>1</v>
      </c>
      <c r="N340" s="228" t="s">
        <v>42</v>
      </c>
      <c r="O340" s="93"/>
      <c r="P340" s="229">
        <f>O340*H340</f>
        <v>0</v>
      </c>
      <c r="Q340" s="229">
        <v>0.0012999999999999999</v>
      </c>
      <c r="R340" s="229">
        <f>Q340*H340</f>
        <v>0.070199999999999999</v>
      </c>
      <c r="S340" s="229">
        <v>0</v>
      </c>
      <c r="T340" s="230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31" t="s">
        <v>273</v>
      </c>
      <c r="AT340" s="231" t="s">
        <v>161</v>
      </c>
      <c r="AU340" s="231" t="s">
        <v>157</v>
      </c>
      <c r="AY340" s="19" t="s">
        <v>156</v>
      </c>
      <c r="BE340" s="232">
        <f>IF(N340="základní",J340,0)</f>
        <v>0</v>
      </c>
      <c r="BF340" s="232">
        <f>IF(N340="snížená",J340,0)</f>
        <v>0</v>
      </c>
      <c r="BG340" s="232">
        <f>IF(N340="zákl. přenesená",J340,0)</f>
        <v>0</v>
      </c>
      <c r="BH340" s="232">
        <f>IF(N340="sníž. přenesená",J340,0)</f>
        <v>0</v>
      </c>
      <c r="BI340" s="232">
        <f>IF(N340="nulová",J340,0)</f>
        <v>0</v>
      </c>
      <c r="BJ340" s="19" t="s">
        <v>85</v>
      </c>
      <c r="BK340" s="232">
        <f>ROUND(I340*H340,2)</f>
        <v>0</v>
      </c>
      <c r="BL340" s="19" t="s">
        <v>273</v>
      </c>
      <c r="BM340" s="231" t="s">
        <v>1537</v>
      </c>
    </row>
    <row r="341" s="2" customFormat="1">
      <c r="A341" s="40"/>
      <c r="B341" s="41"/>
      <c r="C341" s="42"/>
      <c r="D341" s="233" t="s">
        <v>168</v>
      </c>
      <c r="E341" s="42"/>
      <c r="F341" s="234" t="s">
        <v>1538</v>
      </c>
      <c r="G341" s="42"/>
      <c r="H341" s="42"/>
      <c r="I341" s="235"/>
      <c r="J341" s="42"/>
      <c r="K341" s="42"/>
      <c r="L341" s="46"/>
      <c r="M341" s="236"/>
      <c r="N341" s="237"/>
      <c r="O341" s="93"/>
      <c r="P341" s="93"/>
      <c r="Q341" s="93"/>
      <c r="R341" s="93"/>
      <c r="S341" s="93"/>
      <c r="T341" s="94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168</v>
      </c>
      <c r="AU341" s="19" t="s">
        <v>157</v>
      </c>
    </row>
    <row r="342" s="15" customFormat="1">
      <c r="A342" s="15"/>
      <c r="B342" s="260"/>
      <c r="C342" s="261"/>
      <c r="D342" s="233" t="s">
        <v>170</v>
      </c>
      <c r="E342" s="262" t="s">
        <v>1</v>
      </c>
      <c r="F342" s="263" t="s">
        <v>1422</v>
      </c>
      <c r="G342" s="261"/>
      <c r="H342" s="262" t="s">
        <v>1</v>
      </c>
      <c r="I342" s="264"/>
      <c r="J342" s="261"/>
      <c r="K342" s="261"/>
      <c r="L342" s="265"/>
      <c r="M342" s="266"/>
      <c r="N342" s="267"/>
      <c r="O342" s="267"/>
      <c r="P342" s="267"/>
      <c r="Q342" s="267"/>
      <c r="R342" s="267"/>
      <c r="S342" s="267"/>
      <c r="T342" s="268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9" t="s">
        <v>170</v>
      </c>
      <c r="AU342" s="269" t="s">
        <v>157</v>
      </c>
      <c r="AV342" s="15" t="s">
        <v>85</v>
      </c>
      <c r="AW342" s="15" t="s">
        <v>35</v>
      </c>
      <c r="AX342" s="15" t="s">
        <v>77</v>
      </c>
      <c r="AY342" s="269" t="s">
        <v>156</v>
      </c>
    </row>
    <row r="343" s="13" customFormat="1">
      <c r="A343" s="13"/>
      <c r="B343" s="238"/>
      <c r="C343" s="239"/>
      <c r="D343" s="233" t="s">
        <v>170</v>
      </c>
      <c r="E343" s="240" t="s">
        <v>1</v>
      </c>
      <c r="F343" s="241" t="s">
        <v>1539</v>
      </c>
      <c r="G343" s="239"/>
      <c r="H343" s="242">
        <v>54</v>
      </c>
      <c r="I343" s="243"/>
      <c r="J343" s="239"/>
      <c r="K343" s="239"/>
      <c r="L343" s="244"/>
      <c r="M343" s="245"/>
      <c r="N343" s="246"/>
      <c r="O343" s="246"/>
      <c r="P343" s="246"/>
      <c r="Q343" s="246"/>
      <c r="R343" s="246"/>
      <c r="S343" s="246"/>
      <c r="T343" s="247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8" t="s">
        <v>170</v>
      </c>
      <c r="AU343" s="248" t="s">
        <v>157</v>
      </c>
      <c r="AV343" s="13" t="s">
        <v>87</v>
      </c>
      <c r="AW343" s="13" t="s">
        <v>35</v>
      </c>
      <c r="AX343" s="13" t="s">
        <v>77</v>
      </c>
      <c r="AY343" s="248" t="s">
        <v>156</v>
      </c>
    </row>
    <row r="344" s="14" customFormat="1">
      <c r="A344" s="14"/>
      <c r="B344" s="249"/>
      <c r="C344" s="250"/>
      <c r="D344" s="233" t="s">
        <v>170</v>
      </c>
      <c r="E344" s="251" t="s">
        <v>1</v>
      </c>
      <c r="F344" s="252" t="s">
        <v>174</v>
      </c>
      <c r="G344" s="250"/>
      <c r="H344" s="253">
        <v>54</v>
      </c>
      <c r="I344" s="254"/>
      <c r="J344" s="250"/>
      <c r="K344" s="250"/>
      <c r="L344" s="255"/>
      <c r="M344" s="256"/>
      <c r="N344" s="257"/>
      <c r="O344" s="257"/>
      <c r="P344" s="257"/>
      <c r="Q344" s="257"/>
      <c r="R344" s="257"/>
      <c r="S344" s="257"/>
      <c r="T344" s="258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9" t="s">
        <v>170</v>
      </c>
      <c r="AU344" s="259" t="s">
        <v>157</v>
      </c>
      <c r="AV344" s="14" t="s">
        <v>166</v>
      </c>
      <c r="AW344" s="14" t="s">
        <v>35</v>
      </c>
      <c r="AX344" s="14" t="s">
        <v>85</v>
      </c>
      <c r="AY344" s="259" t="s">
        <v>156</v>
      </c>
    </row>
    <row r="345" s="2" customFormat="1" ht="16.5" customHeight="1">
      <c r="A345" s="40"/>
      <c r="B345" s="41"/>
      <c r="C345" s="220" t="s">
        <v>467</v>
      </c>
      <c r="D345" s="220" t="s">
        <v>161</v>
      </c>
      <c r="E345" s="221" t="s">
        <v>1540</v>
      </c>
      <c r="F345" s="222" t="s">
        <v>1541</v>
      </c>
      <c r="G345" s="223" t="s">
        <v>185</v>
      </c>
      <c r="H345" s="224">
        <v>15</v>
      </c>
      <c r="I345" s="225"/>
      <c r="J345" s="226">
        <f>ROUND(I345*H345,2)</f>
        <v>0</v>
      </c>
      <c r="K345" s="222" t="s">
        <v>165</v>
      </c>
      <c r="L345" s="46"/>
      <c r="M345" s="227" t="s">
        <v>1</v>
      </c>
      <c r="N345" s="228" t="s">
        <v>42</v>
      </c>
      <c r="O345" s="93"/>
      <c r="P345" s="229">
        <f>O345*H345</f>
        <v>0</v>
      </c>
      <c r="Q345" s="229">
        <v>0.00042999999999999999</v>
      </c>
      <c r="R345" s="229">
        <f>Q345*H345</f>
        <v>0.00645</v>
      </c>
      <c r="S345" s="229">
        <v>0</v>
      </c>
      <c r="T345" s="230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31" t="s">
        <v>273</v>
      </c>
      <c r="AT345" s="231" t="s">
        <v>161</v>
      </c>
      <c r="AU345" s="231" t="s">
        <v>157</v>
      </c>
      <c r="AY345" s="19" t="s">
        <v>156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19" t="s">
        <v>85</v>
      </c>
      <c r="BK345" s="232">
        <f>ROUND(I345*H345,2)</f>
        <v>0</v>
      </c>
      <c r="BL345" s="19" t="s">
        <v>273</v>
      </c>
      <c r="BM345" s="231" t="s">
        <v>1542</v>
      </c>
    </row>
    <row r="346" s="2" customFormat="1">
      <c r="A346" s="40"/>
      <c r="B346" s="41"/>
      <c r="C346" s="42"/>
      <c r="D346" s="233" t="s">
        <v>168</v>
      </c>
      <c r="E346" s="42"/>
      <c r="F346" s="234" t="s">
        <v>1543</v>
      </c>
      <c r="G346" s="42"/>
      <c r="H346" s="42"/>
      <c r="I346" s="235"/>
      <c r="J346" s="42"/>
      <c r="K346" s="42"/>
      <c r="L346" s="46"/>
      <c r="M346" s="236"/>
      <c r="N346" s="237"/>
      <c r="O346" s="93"/>
      <c r="P346" s="93"/>
      <c r="Q346" s="93"/>
      <c r="R346" s="93"/>
      <c r="S346" s="93"/>
      <c r="T346" s="94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168</v>
      </c>
      <c r="AU346" s="19" t="s">
        <v>157</v>
      </c>
    </row>
    <row r="347" s="15" customFormat="1">
      <c r="A347" s="15"/>
      <c r="B347" s="260"/>
      <c r="C347" s="261"/>
      <c r="D347" s="233" t="s">
        <v>170</v>
      </c>
      <c r="E347" s="262" t="s">
        <v>1</v>
      </c>
      <c r="F347" s="263" t="s">
        <v>1422</v>
      </c>
      <c r="G347" s="261"/>
      <c r="H347" s="262" t="s">
        <v>1</v>
      </c>
      <c r="I347" s="264"/>
      <c r="J347" s="261"/>
      <c r="K347" s="261"/>
      <c r="L347" s="265"/>
      <c r="M347" s="266"/>
      <c r="N347" s="267"/>
      <c r="O347" s="267"/>
      <c r="P347" s="267"/>
      <c r="Q347" s="267"/>
      <c r="R347" s="267"/>
      <c r="S347" s="267"/>
      <c r="T347" s="268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69" t="s">
        <v>170</v>
      </c>
      <c r="AU347" s="269" t="s">
        <v>157</v>
      </c>
      <c r="AV347" s="15" t="s">
        <v>85</v>
      </c>
      <c r="AW347" s="15" t="s">
        <v>35</v>
      </c>
      <c r="AX347" s="15" t="s">
        <v>77</v>
      </c>
      <c r="AY347" s="269" t="s">
        <v>156</v>
      </c>
    </row>
    <row r="348" s="13" customFormat="1">
      <c r="A348" s="13"/>
      <c r="B348" s="238"/>
      <c r="C348" s="239"/>
      <c r="D348" s="233" t="s">
        <v>170</v>
      </c>
      <c r="E348" s="240" t="s">
        <v>1</v>
      </c>
      <c r="F348" s="241" t="s">
        <v>1544</v>
      </c>
      <c r="G348" s="239"/>
      <c r="H348" s="242">
        <v>15</v>
      </c>
      <c r="I348" s="243"/>
      <c r="J348" s="239"/>
      <c r="K348" s="239"/>
      <c r="L348" s="244"/>
      <c r="M348" s="245"/>
      <c r="N348" s="246"/>
      <c r="O348" s="246"/>
      <c r="P348" s="246"/>
      <c r="Q348" s="246"/>
      <c r="R348" s="246"/>
      <c r="S348" s="246"/>
      <c r="T348" s="247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8" t="s">
        <v>170</v>
      </c>
      <c r="AU348" s="248" t="s">
        <v>157</v>
      </c>
      <c r="AV348" s="13" t="s">
        <v>87</v>
      </c>
      <c r="AW348" s="13" t="s">
        <v>35</v>
      </c>
      <c r="AX348" s="13" t="s">
        <v>77</v>
      </c>
      <c r="AY348" s="248" t="s">
        <v>156</v>
      </c>
    </row>
    <row r="349" s="14" customFormat="1">
      <c r="A349" s="14"/>
      <c r="B349" s="249"/>
      <c r="C349" s="250"/>
      <c r="D349" s="233" t="s">
        <v>170</v>
      </c>
      <c r="E349" s="251" t="s">
        <v>1</v>
      </c>
      <c r="F349" s="252" t="s">
        <v>174</v>
      </c>
      <c r="G349" s="250"/>
      <c r="H349" s="253">
        <v>15</v>
      </c>
      <c r="I349" s="254"/>
      <c r="J349" s="250"/>
      <c r="K349" s="250"/>
      <c r="L349" s="255"/>
      <c r="M349" s="256"/>
      <c r="N349" s="257"/>
      <c r="O349" s="257"/>
      <c r="P349" s="257"/>
      <c r="Q349" s="257"/>
      <c r="R349" s="257"/>
      <c r="S349" s="257"/>
      <c r="T349" s="258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9" t="s">
        <v>170</v>
      </c>
      <c r="AU349" s="259" t="s">
        <v>157</v>
      </c>
      <c r="AV349" s="14" t="s">
        <v>166</v>
      </c>
      <c r="AW349" s="14" t="s">
        <v>35</v>
      </c>
      <c r="AX349" s="14" t="s">
        <v>85</v>
      </c>
      <c r="AY349" s="259" t="s">
        <v>156</v>
      </c>
    </row>
    <row r="350" s="2" customFormat="1" ht="16.5" customHeight="1">
      <c r="A350" s="40"/>
      <c r="B350" s="41"/>
      <c r="C350" s="220" t="s">
        <v>473</v>
      </c>
      <c r="D350" s="220" t="s">
        <v>161</v>
      </c>
      <c r="E350" s="221" t="s">
        <v>1545</v>
      </c>
      <c r="F350" s="222" t="s">
        <v>1546</v>
      </c>
      <c r="G350" s="223" t="s">
        <v>185</v>
      </c>
      <c r="H350" s="224">
        <v>19.5</v>
      </c>
      <c r="I350" s="225"/>
      <c r="J350" s="226">
        <f>ROUND(I350*H350,2)</f>
        <v>0</v>
      </c>
      <c r="K350" s="222" t="s">
        <v>165</v>
      </c>
      <c r="L350" s="46"/>
      <c r="M350" s="227" t="s">
        <v>1</v>
      </c>
      <c r="N350" s="228" t="s">
        <v>42</v>
      </c>
      <c r="O350" s="93"/>
      <c r="P350" s="229">
        <f>O350*H350</f>
        <v>0</v>
      </c>
      <c r="Q350" s="229">
        <v>0.00050000000000000001</v>
      </c>
      <c r="R350" s="229">
        <f>Q350*H350</f>
        <v>0.00975</v>
      </c>
      <c r="S350" s="229">
        <v>0</v>
      </c>
      <c r="T350" s="230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31" t="s">
        <v>273</v>
      </c>
      <c r="AT350" s="231" t="s">
        <v>161</v>
      </c>
      <c r="AU350" s="231" t="s">
        <v>157</v>
      </c>
      <c r="AY350" s="19" t="s">
        <v>156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9" t="s">
        <v>85</v>
      </c>
      <c r="BK350" s="232">
        <f>ROUND(I350*H350,2)</f>
        <v>0</v>
      </c>
      <c r="BL350" s="19" t="s">
        <v>273</v>
      </c>
      <c r="BM350" s="231" t="s">
        <v>1547</v>
      </c>
    </row>
    <row r="351" s="2" customFormat="1">
      <c r="A351" s="40"/>
      <c r="B351" s="41"/>
      <c r="C351" s="42"/>
      <c r="D351" s="233" t="s">
        <v>168</v>
      </c>
      <c r="E351" s="42"/>
      <c r="F351" s="234" t="s">
        <v>1548</v>
      </c>
      <c r="G351" s="42"/>
      <c r="H351" s="42"/>
      <c r="I351" s="235"/>
      <c r="J351" s="42"/>
      <c r="K351" s="42"/>
      <c r="L351" s="46"/>
      <c r="M351" s="236"/>
      <c r="N351" s="237"/>
      <c r="O351" s="93"/>
      <c r="P351" s="93"/>
      <c r="Q351" s="93"/>
      <c r="R351" s="93"/>
      <c r="S351" s="93"/>
      <c r="T351" s="94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168</v>
      </c>
      <c r="AU351" s="19" t="s">
        <v>157</v>
      </c>
    </row>
    <row r="352" s="15" customFormat="1">
      <c r="A352" s="15"/>
      <c r="B352" s="260"/>
      <c r="C352" s="261"/>
      <c r="D352" s="233" t="s">
        <v>170</v>
      </c>
      <c r="E352" s="262" t="s">
        <v>1</v>
      </c>
      <c r="F352" s="263" t="s">
        <v>1422</v>
      </c>
      <c r="G352" s="261"/>
      <c r="H352" s="262" t="s">
        <v>1</v>
      </c>
      <c r="I352" s="264"/>
      <c r="J352" s="261"/>
      <c r="K352" s="261"/>
      <c r="L352" s="265"/>
      <c r="M352" s="266"/>
      <c r="N352" s="267"/>
      <c r="O352" s="267"/>
      <c r="P352" s="267"/>
      <c r="Q352" s="267"/>
      <c r="R352" s="267"/>
      <c r="S352" s="267"/>
      <c r="T352" s="268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69" t="s">
        <v>170</v>
      </c>
      <c r="AU352" s="269" t="s">
        <v>157</v>
      </c>
      <c r="AV352" s="15" t="s">
        <v>85</v>
      </c>
      <c r="AW352" s="15" t="s">
        <v>35</v>
      </c>
      <c r="AX352" s="15" t="s">
        <v>77</v>
      </c>
      <c r="AY352" s="269" t="s">
        <v>156</v>
      </c>
    </row>
    <row r="353" s="13" customFormat="1">
      <c r="A353" s="13"/>
      <c r="B353" s="238"/>
      <c r="C353" s="239"/>
      <c r="D353" s="233" t="s">
        <v>170</v>
      </c>
      <c r="E353" s="240" t="s">
        <v>1</v>
      </c>
      <c r="F353" s="241" t="s">
        <v>1549</v>
      </c>
      <c r="G353" s="239"/>
      <c r="H353" s="242">
        <v>19.5</v>
      </c>
      <c r="I353" s="243"/>
      <c r="J353" s="239"/>
      <c r="K353" s="239"/>
      <c r="L353" s="244"/>
      <c r="M353" s="245"/>
      <c r="N353" s="246"/>
      <c r="O353" s="246"/>
      <c r="P353" s="246"/>
      <c r="Q353" s="246"/>
      <c r="R353" s="246"/>
      <c r="S353" s="246"/>
      <c r="T353" s="247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8" t="s">
        <v>170</v>
      </c>
      <c r="AU353" s="248" t="s">
        <v>157</v>
      </c>
      <c r="AV353" s="13" t="s">
        <v>87</v>
      </c>
      <c r="AW353" s="13" t="s">
        <v>35</v>
      </c>
      <c r="AX353" s="13" t="s">
        <v>77</v>
      </c>
      <c r="AY353" s="248" t="s">
        <v>156</v>
      </c>
    </row>
    <row r="354" s="14" customFormat="1">
      <c r="A354" s="14"/>
      <c r="B354" s="249"/>
      <c r="C354" s="250"/>
      <c r="D354" s="233" t="s">
        <v>170</v>
      </c>
      <c r="E354" s="251" t="s">
        <v>1</v>
      </c>
      <c r="F354" s="252" t="s">
        <v>174</v>
      </c>
      <c r="G354" s="250"/>
      <c r="H354" s="253">
        <v>19.5</v>
      </c>
      <c r="I354" s="254"/>
      <c r="J354" s="250"/>
      <c r="K354" s="250"/>
      <c r="L354" s="255"/>
      <c r="M354" s="256"/>
      <c r="N354" s="257"/>
      <c r="O354" s="257"/>
      <c r="P354" s="257"/>
      <c r="Q354" s="257"/>
      <c r="R354" s="257"/>
      <c r="S354" s="257"/>
      <c r="T354" s="258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9" t="s">
        <v>170</v>
      </c>
      <c r="AU354" s="259" t="s">
        <v>157</v>
      </c>
      <c r="AV354" s="14" t="s">
        <v>166</v>
      </c>
      <c r="AW354" s="14" t="s">
        <v>35</v>
      </c>
      <c r="AX354" s="14" t="s">
        <v>85</v>
      </c>
      <c r="AY354" s="259" t="s">
        <v>156</v>
      </c>
    </row>
    <row r="355" s="2" customFormat="1" ht="16.5" customHeight="1">
      <c r="A355" s="40"/>
      <c r="B355" s="41"/>
      <c r="C355" s="220" t="s">
        <v>479</v>
      </c>
      <c r="D355" s="220" t="s">
        <v>161</v>
      </c>
      <c r="E355" s="221" t="s">
        <v>1550</v>
      </c>
      <c r="F355" s="222" t="s">
        <v>1551</v>
      </c>
      <c r="G355" s="223" t="s">
        <v>185</v>
      </c>
      <c r="H355" s="224">
        <v>6</v>
      </c>
      <c r="I355" s="225"/>
      <c r="J355" s="226">
        <f>ROUND(I355*H355,2)</f>
        <v>0</v>
      </c>
      <c r="K355" s="222" t="s">
        <v>165</v>
      </c>
      <c r="L355" s="46"/>
      <c r="M355" s="227" t="s">
        <v>1</v>
      </c>
      <c r="N355" s="228" t="s">
        <v>42</v>
      </c>
      <c r="O355" s="93"/>
      <c r="P355" s="229">
        <f>O355*H355</f>
        <v>0</v>
      </c>
      <c r="Q355" s="229">
        <v>0.00076000000000000004</v>
      </c>
      <c r="R355" s="229">
        <f>Q355*H355</f>
        <v>0.0045599999999999998</v>
      </c>
      <c r="S355" s="229">
        <v>0</v>
      </c>
      <c r="T355" s="230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31" t="s">
        <v>273</v>
      </c>
      <c r="AT355" s="231" t="s">
        <v>161</v>
      </c>
      <c r="AU355" s="231" t="s">
        <v>157</v>
      </c>
      <c r="AY355" s="19" t="s">
        <v>156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19" t="s">
        <v>85</v>
      </c>
      <c r="BK355" s="232">
        <f>ROUND(I355*H355,2)</f>
        <v>0</v>
      </c>
      <c r="BL355" s="19" t="s">
        <v>273</v>
      </c>
      <c r="BM355" s="231" t="s">
        <v>1552</v>
      </c>
    </row>
    <row r="356" s="2" customFormat="1">
      <c r="A356" s="40"/>
      <c r="B356" s="41"/>
      <c r="C356" s="42"/>
      <c r="D356" s="233" t="s">
        <v>168</v>
      </c>
      <c r="E356" s="42"/>
      <c r="F356" s="234" t="s">
        <v>1553</v>
      </c>
      <c r="G356" s="42"/>
      <c r="H356" s="42"/>
      <c r="I356" s="235"/>
      <c r="J356" s="42"/>
      <c r="K356" s="42"/>
      <c r="L356" s="46"/>
      <c r="M356" s="236"/>
      <c r="N356" s="237"/>
      <c r="O356" s="93"/>
      <c r="P356" s="93"/>
      <c r="Q356" s="93"/>
      <c r="R356" s="93"/>
      <c r="S356" s="93"/>
      <c r="T356" s="94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168</v>
      </c>
      <c r="AU356" s="19" t="s">
        <v>157</v>
      </c>
    </row>
    <row r="357" s="15" customFormat="1">
      <c r="A357" s="15"/>
      <c r="B357" s="260"/>
      <c r="C357" s="261"/>
      <c r="D357" s="233" t="s">
        <v>170</v>
      </c>
      <c r="E357" s="262" t="s">
        <v>1</v>
      </c>
      <c r="F357" s="263" t="s">
        <v>1422</v>
      </c>
      <c r="G357" s="261"/>
      <c r="H357" s="262" t="s">
        <v>1</v>
      </c>
      <c r="I357" s="264"/>
      <c r="J357" s="261"/>
      <c r="K357" s="261"/>
      <c r="L357" s="265"/>
      <c r="M357" s="266"/>
      <c r="N357" s="267"/>
      <c r="O357" s="267"/>
      <c r="P357" s="267"/>
      <c r="Q357" s="267"/>
      <c r="R357" s="267"/>
      <c r="S357" s="267"/>
      <c r="T357" s="268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69" t="s">
        <v>170</v>
      </c>
      <c r="AU357" s="269" t="s">
        <v>157</v>
      </c>
      <c r="AV357" s="15" t="s">
        <v>85</v>
      </c>
      <c r="AW357" s="15" t="s">
        <v>35</v>
      </c>
      <c r="AX357" s="15" t="s">
        <v>77</v>
      </c>
      <c r="AY357" s="269" t="s">
        <v>156</v>
      </c>
    </row>
    <row r="358" s="13" customFormat="1">
      <c r="A358" s="13"/>
      <c r="B358" s="238"/>
      <c r="C358" s="239"/>
      <c r="D358" s="233" t="s">
        <v>170</v>
      </c>
      <c r="E358" s="240" t="s">
        <v>1</v>
      </c>
      <c r="F358" s="241" t="s">
        <v>1554</v>
      </c>
      <c r="G358" s="239"/>
      <c r="H358" s="242">
        <v>6</v>
      </c>
      <c r="I358" s="243"/>
      <c r="J358" s="239"/>
      <c r="K358" s="239"/>
      <c r="L358" s="244"/>
      <c r="M358" s="245"/>
      <c r="N358" s="246"/>
      <c r="O358" s="246"/>
      <c r="P358" s="246"/>
      <c r="Q358" s="246"/>
      <c r="R358" s="246"/>
      <c r="S358" s="246"/>
      <c r="T358" s="247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8" t="s">
        <v>170</v>
      </c>
      <c r="AU358" s="248" t="s">
        <v>157</v>
      </c>
      <c r="AV358" s="13" t="s">
        <v>87</v>
      </c>
      <c r="AW358" s="13" t="s">
        <v>35</v>
      </c>
      <c r="AX358" s="13" t="s">
        <v>77</v>
      </c>
      <c r="AY358" s="248" t="s">
        <v>156</v>
      </c>
    </row>
    <row r="359" s="14" customFormat="1">
      <c r="A359" s="14"/>
      <c r="B359" s="249"/>
      <c r="C359" s="250"/>
      <c r="D359" s="233" t="s">
        <v>170</v>
      </c>
      <c r="E359" s="251" t="s">
        <v>1</v>
      </c>
      <c r="F359" s="252" t="s">
        <v>174</v>
      </c>
      <c r="G359" s="250"/>
      <c r="H359" s="253">
        <v>6</v>
      </c>
      <c r="I359" s="254"/>
      <c r="J359" s="250"/>
      <c r="K359" s="250"/>
      <c r="L359" s="255"/>
      <c r="M359" s="256"/>
      <c r="N359" s="257"/>
      <c r="O359" s="257"/>
      <c r="P359" s="257"/>
      <c r="Q359" s="257"/>
      <c r="R359" s="257"/>
      <c r="S359" s="257"/>
      <c r="T359" s="258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9" t="s">
        <v>170</v>
      </c>
      <c r="AU359" s="259" t="s">
        <v>157</v>
      </c>
      <c r="AV359" s="14" t="s">
        <v>166</v>
      </c>
      <c r="AW359" s="14" t="s">
        <v>35</v>
      </c>
      <c r="AX359" s="14" t="s">
        <v>85</v>
      </c>
      <c r="AY359" s="259" t="s">
        <v>156</v>
      </c>
    </row>
    <row r="360" s="2" customFormat="1" ht="16.5" customHeight="1">
      <c r="A360" s="40"/>
      <c r="B360" s="41"/>
      <c r="C360" s="220" t="s">
        <v>484</v>
      </c>
      <c r="D360" s="220" t="s">
        <v>161</v>
      </c>
      <c r="E360" s="221" t="s">
        <v>1555</v>
      </c>
      <c r="F360" s="222" t="s">
        <v>1556</v>
      </c>
      <c r="G360" s="223" t="s">
        <v>185</v>
      </c>
      <c r="H360" s="224">
        <v>21</v>
      </c>
      <c r="I360" s="225"/>
      <c r="J360" s="226">
        <f>ROUND(I360*H360,2)</f>
        <v>0</v>
      </c>
      <c r="K360" s="222" t="s">
        <v>165</v>
      </c>
      <c r="L360" s="46"/>
      <c r="M360" s="227" t="s">
        <v>1</v>
      </c>
      <c r="N360" s="228" t="s">
        <v>42</v>
      </c>
      <c r="O360" s="93"/>
      <c r="P360" s="229">
        <f>O360*H360</f>
        <v>0</v>
      </c>
      <c r="Q360" s="229">
        <v>0.0015299999999999999</v>
      </c>
      <c r="R360" s="229">
        <f>Q360*H360</f>
        <v>0.032129999999999999</v>
      </c>
      <c r="S360" s="229">
        <v>0</v>
      </c>
      <c r="T360" s="230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31" t="s">
        <v>273</v>
      </c>
      <c r="AT360" s="231" t="s">
        <v>161</v>
      </c>
      <c r="AU360" s="231" t="s">
        <v>157</v>
      </c>
      <c r="AY360" s="19" t="s">
        <v>156</v>
      </c>
      <c r="BE360" s="232">
        <f>IF(N360="základní",J360,0)</f>
        <v>0</v>
      </c>
      <c r="BF360" s="232">
        <f>IF(N360="snížená",J360,0)</f>
        <v>0</v>
      </c>
      <c r="BG360" s="232">
        <f>IF(N360="zákl. přenesená",J360,0)</f>
        <v>0</v>
      </c>
      <c r="BH360" s="232">
        <f>IF(N360="sníž. přenesená",J360,0)</f>
        <v>0</v>
      </c>
      <c r="BI360" s="232">
        <f>IF(N360="nulová",J360,0)</f>
        <v>0</v>
      </c>
      <c r="BJ360" s="19" t="s">
        <v>85</v>
      </c>
      <c r="BK360" s="232">
        <f>ROUND(I360*H360,2)</f>
        <v>0</v>
      </c>
      <c r="BL360" s="19" t="s">
        <v>273</v>
      </c>
      <c r="BM360" s="231" t="s">
        <v>1557</v>
      </c>
    </row>
    <row r="361" s="2" customFormat="1">
      <c r="A361" s="40"/>
      <c r="B361" s="41"/>
      <c r="C361" s="42"/>
      <c r="D361" s="233" t="s">
        <v>168</v>
      </c>
      <c r="E361" s="42"/>
      <c r="F361" s="234" t="s">
        <v>1558</v>
      </c>
      <c r="G361" s="42"/>
      <c r="H361" s="42"/>
      <c r="I361" s="235"/>
      <c r="J361" s="42"/>
      <c r="K361" s="42"/>
      <c r="L361" s="46"/>
      <c r="M361" s="236"/>
      <c r="N361" s="237"/>
      <c r="O361" s="93"/>
      <c r="P361" s="93"/>
      <c r="Q361" s="93"/>
      <c r="R361" s="93"/>
      <c r="S361" s="93"/>
      <c r="T361" s="94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168</v>
      </c>
      <c r="AU361" s="19" t="s">
        <v>157</v>
      </c>
    </row>
    <row r="362" s="15" customFormat="1">
      <c r="A362" s="15"/>
      <c r="B362" s="260"/>
      <c r="C362" s="261"/>
      <c r="D362" s="233" t="s">
        <v>170</v>
      </c>
      <c r="E362" s="262" t="s">
        <v>1</v>
      </c>
      <c r="F362" s="263" t="s">
        <v>1422</v>
      </c>
      <c r="G362" s="261"/>
      <c r="H362" s="262" t="s">
        <v>1</v>
      </c>
      <c r="I362" s="264"/>
      <c r="J362" s="261"/>
      <c r="K362" s="261"/>
      <c r="L362" s="265"/>
      <c r="M362" s="266"/>
      <c r="N362" s="267"/>
      <c r="O362" s="267"/>
      <c r="P362" s="267"/>
      <c r="Q362" s="267"/>
      <c r="R362" s="267"/>
      <c r="S362" s="267"/>
      <c r="T362" s="268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69" t="s">
        <v>170</v>
      </c>
      <c r="AU362" s="269" t="s">
        <v>157</v>
      </c>
      <c r="AV362" s="15" t="s">
        <v>85</v>
      </c>
      <c r="AW362" s="15" t="s">
        <v>35</v>
      </c>
      <c r="AX362" s="15" t="s">
        <v>77</v>
      </c>
      <c r="AY362" s="269" t="s">
        <v>156</v>
      </c>
    </row>
    <row r="363" s="13" customFormat="1">
      <c r="A363" s="13"/>
      <c r="B363" s="238"/>
      <c r="C363" s="239"/>
      <c r="D363" s="233" t="s">
        <v>170</v>
      </c>
      <c r="E363" s="240" t="s">
        <v>1</v>
      </c>
      <c r="F363" s="241" t="s">
        <v>1510</v>
      </c>
      <c r="G363" s="239"/>
      <c r="H363" s="242">
        <v>21</v>
      </c>
      <c r="I363" s="243"/>
      <c r="J363" s="239"/>
      <c r="K363" s="239"/>
      <c r="L363" s="244"/>
      <c r="M363" s="245"/>
      <c r="N363" s="246"/>
      <c r="O363" s="246"/>
      <c r="P363" s="246"/>
      <c r="Q363" s="246"/>
      <c r="R363" s="246"/>
      <c r="S363" s="246"/>
      <c r="T363" s="247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8" t="s">
        <v>170</v>
      </c>
      <c r="AU363" s="248" t="s">
        <v>157</v>
      </c>
      <c r="AV363" s="13" t="s">
        <v>87</v>
      </c>
      <c r="AW363" s="13" t="s">
        <v>35</v>
      </c>
      <c r="AX363" s="13" t="s">
        <v>77</v>
      </c>
      <c r="AY363" s="248" t="s">
        <v>156</v>
      </c>
    </row>
    <row r="364" s="14" customFormat="1">
      <c r="A364" s="14"/>
      <c r="B364" s="249"/>
      <c r="C364" s="250"/>
      <c r="D364" s="233" t="s">
        <v>170</v>
      </c>
      <c r="E364" s="251" t="s">
        <v>1</v>
      </c>
      <c r="F364" s="252" t="s">
        <v>174</v>
      </c>
      <c r="G364" s="250"/>
      <c r="H364" s="253">
        <v>21</v>
      </c>
      <c r="I364" s="254"/>
      <c r="J364" s="250"/>
      <c r="K364" s="250"/>
      <c r="L364" s="255"/>
      <c r="M364" s="256"/>
      <c r="N364" s="257"/>
      <c r="O364" s="257"/>
      <c r="P364" s="257"/>
      <c r="Q364" s="257"/>
      <c r="R364" s="257"/>
      <c r="S364" s="257"/>
      <c r="T364" s="258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9" t="s">
        <v>170</v>
      </c>
      <c r="AU364" s="259" t="s">
        <v>157</v>
      </c>
      <c r="AV364" s="14" t="s">
        <v>166</v>
      </c>
      <c r="AW364" s="14" t="s">
        <v>35</v>
      </c>
      <c r="AX364" s="14" t="s">
        <v>85</v>
      </c>
      <c r="AY364" s="259" t="s">
        <v>156</v>
      </c>
    </row>
    <row r="365" s="2" customFormat="1" ht="16.5" customHeight="1">
      <c r="A365" s="40"/>
      <c r="B365" s="41"/>
      <c r="C365" s="220" t="s">
        <v>493</v>
      </c>
      <c r="D365" s="220" t="s">
        <v>161</v>
      </c>
      <c r="E365" s="221" t="s">
        <v>1559</v>
      </c>
      <c r="F365" s="222" t="s">
        <v>1560</v>
      </c>
      <c r="G365" s="223" t="s">
        <v>185</v>
      </c>
      <c r="H365" s="224">
        <v>13.5</v>
      </c>
      <c r="I365" s="225"/>
      <c r="J365" s="226">
        <f>ROUND(I365*H365,2)</f>
        <v>0</v>
      </c>
      <c r="K365" s="222" t="s">
        <v>165</v>
      </c>
      <c r="L365" s="46"/>
      <c r="M365" s="227" t="s">
        <v>1</v>
      </c>
      <c r="N365" s="228" t="s">
        <v>42</v>
      </c>
      <c r="O365" s="93"/>
      <c r="P365" s="229">
        <f>O365*H365</f>
        <v>0</v>
      </c>
      <c r="Q365" s="229">
        <v>0.00125</v>
      </c>
      <c r="R365" s="229">
        <f>Q365*H365</f>
        <v>0.016875000000000001</v>
      </c>
      <c r="S365" s="229">
        <v>0</v>
      </c>
      <c r="T365" s="230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31" t="s">
        <v>273</v>
      </c>
      <c r="AT365" s="231" t="s">
        <v>161</v>
      </c>
      <c r="AU365" s="231" t="s">
        <v>157</v>
      </c>
      <c r="AY365" s="19" t="s">
        <v>156</v>
      </c>
      <c r="BE365" s="232">
        <f>IF(N365="základní",J365,0)</f>
        <v>0</v>
      </c>
      <c r="BF365" s="232">
        <f>IF(N365="snížená",J365,0)</f>
        <v>0</v>
      </c>
      <c r="BG365" s="232">
        <f>IF(N365="zákl. přenesená",J365,0)</f>
        <v>0</v>
      </c>
      <c r="BH365" s="232">
        <f>IF(N365="sníž. přenesená",J365,0)</f>
        <v>0</v>
      </c>
      <c r="BI365" s="232">
        <f>IF(N365="nulová",J365,0)</f>
        <v>0</v>
      </c>
      <c r="BJ365" s="19" t="s">
        <v>85</v>
      </c>
      <c r="BK365" s="232">
        <f>ROUND(I365*H365,2)</f>
        <v>0</v>
      </c>
      <c r="BL365" s="19" t="s">
        <v>273</v>
      </c>
      <c r="BM365" s="231" t="s">
        <v>1561</v>
      </c>
    </row>
    <row r="366" s="2" customFormat="1">
      <c r="A366" s="40"/>
      <c r="B366" s="41"/>
      <c r="C366" s="42"/>
      <c r="D366" s="233" t="s">
        <v>168</v>
      </c>
      <c r="E366" s="42"/>
      <c r="F366" s="234" t="s">
        <v>1562</v>
      </c>
      <c r="G366" s="42"/>
      <c r="H366" s="42"/>
      <c r="I366" s="235"/>
      <c r="J366" s="42"/>
      <c r="K366" s="42"/>
      <c r="L366" s="46"/>
      <c r="M366" s="236"/>
      <c r="N366" s="237"/>
      <c r="O366" s="93"/>
      <c r="P366" s="93"/>
      <c r="Q366" s="93"/>
      <c r="R366" s="93"/>
      <c r="S366" s="93"/>
      <c r="T366" s="94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168</v>
      </c>
      <c r="AU366" s="19" t="s">
        <v>157</v>
      </c>
    </row>
    <row r="367" s="15" customFormat="1">
      <c r="A367" s="15"/>
      <c r="B367" s="260"/>
      <c r="C367" s="261"/>
      <c r="D367" s="233" t="s">
        <v>170</v>
      </c>
      <c r="E367" s="262" t="s">
        <v>1</v>
      </c>
      <c r="F367" s="263" t="s">
        <v>1563</v>
      </c>
      <c r="G367" s="261"/>
      <c r="H367" s="262" t="s">
        <v>1</v>
      </c>
      <c r="I367" s="264"/>
      <c r="J367" s="261"/>
      <c r="K367" s="261"/>
      <c r="L367" s="265"/>
      <c r="M367" s="266"/>
      <c r="N367" s="267"/>
      <c r="O367" s="267"/>
      <c r="P367" s="267"/>
      <c r="Q367" s="267"/>
      <c r="R367" s="267"/>
      <c r="S367" s="267"/>
      <c r="T367" s="268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9" t="s">
        <v>170</v>
      </c>
      <c r="AU367" s="269" t="s">
        <v>157</v>
      </c>
      <c r="AV367" s="15" t="s">
        <v>85</v>
      </c>
      <c r="AW367" s="15" t="s">
        <v>35</v>
      </c>
      <c r="AX367" s="15" t="s">
        <v>77</v>
      </c>
      <c r="AY367" s="269" t="s">
        <v>156</v>
      </c>
    </row>
    <row r="368" s="13" customFormat="1">
      <c r="A368" s="13"/>
      <c r="B368" s="238"/>
      <c r="C368" s="239"/>
      <c r="D368" s="233" t="s">
        <v>170</v>
      </c>
      <c r="E368" s="240" t="s">
        <v>1</v>
      </c>
      <c r="F368" s="241" t="s">
        <v>1564</v>
      </c>
      <c r="G368" s="239"/>
      <c r="H368" s="242">
        <v>13.5</v>
      </c>
      <c r="I368" s="243"/>
      <c r="J368" s="239"/>
      <c r="K368" s="239"/>
      <c r="L368" s="244"/>
      <c r="M368" s="245"/>
      <c r="N368" s="246"/>
      <c r="O368" s="246"/>
      <c r="P368" s="246"/>
      <c r="Q368" s="246"/>
      <c r="R368" s="246"/>
      <c r="S368" s="246"/>
      <c r="T368" s="247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8" t="s">
        <v>170</v>
      </c>
      <c r="AU368" s="248" t="s">
        <v>157</v>
      </c>
      <c r="AV368" s="13" t="s">
        <v>87</v>
      </c>
      <c r="AW368" s="13" t="s">
        <v>35</v>
      </c>
      <c r="AX368" s="13" t="s">
        <v>77</v>
      </c>
      <c r="AY368" s="248" t="s">
        <v>156</v>
      </c>
    </row>
    <row r="369" s="14" customFormat="1">
      <c r="A369" s="14"/>
      <c r="B369" s="249"/>
      <c r="C369" s="250"/>
      <c r="D369" s="233" t="s">
        <v>170</v>
      </c>
      <c r="E369" s="251" t="s">
        <v>1</v>
      </c>
      <c r="F369" s="252" t="s">
        <v>174</v>
      </c>
      <c r="G369" s="250"/>
      <c r="H369" s="253">
        <v>13.5</v>
      </c>
      <c r="I369" s="254"/>
      <c r="J369" s="250"/>
      <c r="K369" s="250"/>
      <c r="L369" s="255"/>
      <c r="M369" s="256"/>
      <c r="N369" s="257"/>
      <c r="O369" s="257"/>
      <c r="P369" s="257"/>
      <c r="Q369" s="257"/>
      <c r="R369" s="257"/>
      <c r="S369" s="257"/>
      <c r="T369" s="258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9" t="s">
        <v>170</v>
      </c>
      <c r="AU369" s="259" t="s">
        <v>157</v>
      </c>
      <c r="AV369" s="14" t="s">
        <v>166</v>
      </c>
      <c r="AW369" s="14" t="s">
        <v>35</v>
      </c>
      <c r="AX369" s="14" t="s">
        <v>85</v>
      </c>
      <c r="AY369" s="259" t="s">
        <v>156</v>
      </c>
    </row>
    <row r="370" s="2" customFormat="1" ht="16.5" customHeight="1">
      <c r="A370" s="40"/>
      <c r="B370" s="41"/>
      <c r="C370" s="220" t="s">
        <v>500</v>
      </c>
      <c r="D370" s="220" t="s">
        <v>161</v>
      </c>
      <c r="E370" s="221" t="s">
        <v>1565</v>
      </c>
      <c r="F370" s="222" t="s">
        <v>1566</v>
      </c>
      <c r="G370" s="223" t="s">
        <v>164</v>
      </c>
      <c r="H370" s="224">
        <v>24</v>
      </c>
      <c r="I370" s="225"/>
      <c r="J370" s="226">
        <f>ROUND(I370*H370,2)</f>
        <v>0</v>
      </c>
      <c r="K370" s="222" t="s">
        <v>165</v>
      </c>
      <c r="L370" s="46"/>
      <c r="M370" s="227" t="s">
        <v>1</v>
      </c>
      <c r="N370" s="228" t="s">
        <v>42</v>
      </c>
      <c r="O370" s="93"/>
      <c r="P370" s="229">
        <f>O370*H370</f>
        <v>0</v>
      </c>
      <c r="Q370" s="229">
        <v>0</v>
      </c>
      <c r="R370" s="229">
        <f>Q370*H370</f>
        <v>0</v>
      </c>
      <c r="S370" s="229">
        <v>0</v>
      </c>
      <c r="T370" s="230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31" t="s">
        <v>273</v>
      </c>
      <c r="AT370" s="231" t="s">
        <v>161</v>
      </c>
      <c r="AU370" s="231" t="s">
        <v>157</v>
      </c>
      <c r="AY370" s="19" t="s">
        <v>156</v>
      </c>
      <c r="BE370" s="232">
        <f>IF(N370="základní",J370,0)</f>
        <v>0</v>
      </c>
      <c r="BF370" s="232">
        <f>IF(N370="snížená",J370,0)</f>
        <v>0</v>
      </c>
      <c r="BG370" s="232">
        <f>IF(N370="zákl. přenesená",J370,0)</f>
        <v>0</v>
      </c>
      <c r="BH370" s="232">
        <f>IF(N370="sníž. přenesená",J370,0)</f>
        <v>0</v>
      </c>
      <c r="BI370" s="232">
        <f>IF(N370="nulová",J370,0)</f>
        <v>0</v>
      </c>
      <c r="BJ370" s="19" t="s">
        <v>85</v>
      </c>
      <c r="BK370" s="232">
        <f>ROUND(I370*H370,2)</f>
        <v>0</v>
      </c>
      <c r="BL370" s="19" t="s">
        <v>273</v>
      </c>
      <c r="BM370" s="231" t="s">
        <v>1567</v>
      </c>
    </row>
    <row r="371" s="2" customFormat="1">
      <c r="A371" s="40"/>
      <c r="B371" s="41"/>
      <c r="C371" s="42"/>
      <c r="D371" s="233" t="s">
        <v>168</v>
      </c>
      <c r="E371" s="42"/>
      <c r="F371" s="234" t="s">
        <v>1568</v>
      </c>
      <c r="G371" s="42"/>
      <c r="H371" s="42"/>
      <c r="I371" s="235"/>
      <c r="J371" s="42"/>
      <c r="K371" s="42"/>
      <c r="L371" s="46"/>
      <c r="M371" s="236"/>
      <c r="N371" s="237"/>
      <c r="O371" s="93"/>
      <c r="P371" s="93"/>
      <c r="Q371" s="93"/>
      <c r="R371" s="93"/>
      <c r="S371" s="93"/>
      <c r="T371" s="94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168</v>
      </c>
      <c r="AU371" s="19" t="s">
        <v>157</v>
      </c>
    </row>
    <row r="372" s="15" customFormat="1">
      <c r="A372" s="15"/>
      <c r="B372" s="260"/>
      <c r="C372" s="261"/>
      <c r="D372" s="233" t="s">
        <v>170</v>
      </c>
      <c r="E372" s="262" t="s">
        <v>1</v>
      </c>
      <c r="F372" s="263" t="s">
        <v>1422</v>
      </c>
      <c r="G372" s="261"/>
      <c r="H372" s="262" t="s">
        <v>1</v>
      </c>
      <c r="I372" s="264"/>
      <c r="J372" s="261"/>
      <c r="K372" s="261"/>
      <c r="L372" s="265"/>
      <c r="M372" s="266"/>
      <c r="N372" s="267"/>
      <c r="O372" s="267"/>
      <c r="P372" s="267"/>
      <c r="Q372" s="267"/>
      <c r="R372" s="267"/>
      <c r="S372" s="267"/>
      <c r="T372" s="268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9" t="s">
        <v>170</v>
      </c>
      <c r="AU372" s="269" t="s">
        <v>157</v>
      </c>
      <c r="AV372" s="15" t="s">
        <v>85</v>
      </c>
      <c r="AW372" s="15" t="s">
        <v>35</v>
      </c>
      <c r="AX372" s="15" t="s">
        <v>77</v>
      </c>
      <c r="AY372" s="269" t="s">
        <v>156</v>
      </c>
    </row>
    <row r="373" s="13" customFormat="1">
      <c r="A373" s="13"/>
      <c r="B373" s="238"/>
      <c r="C373" s="239"/>
      <c r="D373" s="233" t="s">
        <v>170</v>
      </c>
      <c r="E373" s="240" t="s">
        <v>1</v>
      </c>
      <c r="F373" s="241" t="s">
        <v>1569</v>
      </c>
      <c r="G373" s="239"/>
      <c r="H373" s="242">
        <v>21</v>
      </c>
      <c r="I373" s="243"/>
      <c r="J373" s="239"/>
      <c r="K373" s="239"/>
      <c r="L373" s="244"/>
      <c r="M373" s="245"/>
      <c r="N373" s="246"/>
      <c r="O373" s="246"/>
      <c r="P373" s="246"/>
      <c r="Q373" s="246"/>
      <c r="R373" s="246"/>
      <c r="S373" s="246"/>
      <c r="T373" s="247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8" t="s">
        <v>170</v>
      </c>
      <c r="AU373" s="248" t="s">
        <v>157</v>
      </c>
      <c r="AV373" s="13" t="s">
        <v>87</v>
      </c>
      <c r="AW373" s="13" t="s">
        <v>35</v>
      </c>
      <c r="AX373" s="13" t="s">
        <v>77</v>
      </c>
      <c r="AY373" s="248" t="s">
        <v>156</v>
      </c>
    </row>
    <row r="374" s="13" customFormat="1">
      <c r="A374" s="13"/>
      <c r="B374" s="238"/>
      <c r="C374" s="239"/>
      <c r="D374" s="233" t="s">
        <v>170</v>
      </c>
      <c r="E374" s="240" t="s">
        <v>1</v>
      </c>
      <c r="F374" s="241" t="s">
        <v>1570</v>
      </c>
      <c r="G374" s="239"/>
      <c r="H374" s="242">
        <v>3</v>
      </c>
      <c r="I374" s="243"/>
      <c r="J374" s="239"/>
      <c r="K374" s="239"/>
      <c r="L374" s="244"/>
      <c r="M374" s="245"/>
      <c r="N374" s="246"/>
      <c r="O374" s="246"/>
      <c r="P374" s="246"/>
      <c r="Q374" s="246"/>
      <c r="R374" s="246"/>
      <c r="S374" s="246"/>
      <c r="T374" s="247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8" t="s">
        <v>170</v>
      </c>
      <c r="AU374" s="248" t="s">
        <v>157</v>
      </c>
      <c r="AV374" s="13" t="s">
        <v>87</v>
      </c>
      <c r="AW374" s="13" t="s">
        <v>35</v>
      </c>
      <c r="AX374" s="13" t="s">
        <v>77</v>
      </c>
      <c r="AY374" s="248" t="s">
        <v>156</v>
      </c>
    </row>
    <row r="375" s="14" customFormat="1">
      <c r="A375" s="14"/>
      <c r="B375" s="249"/>
      <c r="C375" s="250"/>
      <c r="D375" s="233" t="s">
        <v>170</v>
      </c>
      <c r="E375" s="251" t="s">
        <v>1</v>
      </c>
      <c r="F375" s="252" t="s">
        <v>174</v>
      </c>
      <c r="G375" s="250"/>
      <c r="H375" s="253">
        <v>24</v>
      </c>
      <c r="I375" s="254"/>
      <c r="J375" s="250"/>
      <c r="K375" s="250"/>
      <c r="L375" s="255"/>
      <c r="M375" s="256"/>
      <c r="N375" s="257"/>
      <c r="O375" s="257"/>
      <c r="P375" s="257"/>
      <c r="Q375" s="257"/>
      <c r="R375" s="257"/>
      <c r="S375" s="257"/>
      <c r="T375" s="258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9" t="s">
        <v>170</v>
      </c>
      <c r="AU375" s="259" t="s">
        <v>157</v>
      </c>
      <c r="AV375" s="14" t="s">
        <v>166</v>
      </c>
      <c r="AW375" s="14" t="s">
        <v>35</v>
      </c>
      <c r="AX375" s="14" t="s">
        <v>85</v>
      </c>
      <c r="AY375" s="259" t="s">
        <v>156</v>
      </c>
    </row>
    <row r="376" s="2" customFormat="1" ht="16.5" customHeight="1">
      <c r="A376" s="40"/>
      <c r="B376" s="41"/>
      <c r="C376" s="220" t="s">
        <v>506</v>
      </c>
      <c r="D376" s="220" t="s">
        <v>161</v>
      </c>
      <c r="E376" s="221" t="s">
        <v>1571</v>
      </c>
      <c r="F376" s="222" t="s">
        <v>1572</v>
      </c>
      <c r="G376" s="223" t="s">
        <v>164</v>
      </c>
      <c r="H376" s="224">
        <v>15</v>
      </c>
      <c r="I376" s="225"/>
      <c r="J376" s="226">
        <f>ROUND(I376*H376,2)</f>
        <v>0</v>
      </c>
      <c r="K376" s="222" t="s">
        <v>165</v>
      </c>
      <c r="L376" s="46"/>
      <c r="M376" s="227" t="s">
        <v>1</v>
      </c>
      <c r="N376" s="228" t="s">
        <v>42</v>
      </c>
      <c r="O376" s="93"/>
      <c r="P376" s="229">
        <f>O376*H376</f>
        <v>0</v>
      </c>
      <c r="Q376" s="229">
        <v>0</v>
      </c>
      <c r="R376" s="229">
        <f>Q376*H376</f>
        <v>0</v>
      </c>
      <c r="S376" s="229">
        <v>0</v>
      </c>
      <c r="T376" s="230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31" t="s">
        <v>273</v>
      </c>
      <c r="AT376" s="231" t="s">
        <v>161</v>
      </c>
      <c r="AU376" s="231" t="s">
        <v>157</v>
      </c>
      <c r="AY376" s="19" t="s">
        <v>156</v>
      </c>
      <c r="BE376" s="232">
        <f>IF(N376="základní",J376,0)</f>
        <v>0</v>
      </c>
      <c r="BF376" s="232">
        <f>IF(N376="snížená",J376,0)</f>
        <v>0</v>
      </c>
      <c r="BG376" s="232">
        <f>IF(N376="zákl. přenesená",J376,0)</f>
        <v>0</v>
      </c>
      <c r="BH376" s="232">
        <f>IF(N376="sníž. přenesená",J376,0)</f>
        <v>0</v>
      </c>
      <c r="BI376" s="232">
        <f>IF(N376="nulová",J376,0)</f>
        <v>0</v>
      </c>
      <c r="BJ376" s="19" t="s">
        <v>85</v>
      </c>
      <c r="BK376" s="232">
        <f>ROUND(I376*H376,2)</f>
        <v>0</v>
      </c>
      <c r="BL376" s="19" t="s">
        <v>273</v>
      </c>
      <c r="BM376" s="231" t="s">
        <v>1573</v>
      </c>
    </row>
    <row r="377" s="2" customFormat="1">
      <c r="A377" s="40"/>
      <c r="B377" s="41"/>
      <c r="C377" s="42"/>
      <c r="D377" s="233" t="s">
        <v>168</v>
      </c>
      <c r="E377" s="42"/>
      <c r="F377" s="234" t="s">
        <v>1574</v>
      </c>
      <c r="G377" s="42"/>
      <c r="H377" s="42"/>
      <c r="I377" s="235"/>
      <c r="J377" s="42"/>
      <c r="K377" s="42"/>
      <c r="L377" s="46"/>
      <c r="M377" s="236"/>
      <c r="N377" s="237"/>
      <c r="O377" s="93"/>
      <c r="P377" s="93"/>
      <c r="Q377" s="93"/>
      <c r="R377" s="93"/>
      <c r="S377" s="93"/>
      <c r="T377" s="94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168</v>
      </c>
      <c r="AU377" s="19" t="s">
        <v>157</v>
      </c>
    </row>
    <row r="378" s="15" customFormat="1">
      <c r="A378" s="15"/>
      <c r="B378" s="260"/>
      <c r="C378" s="261"/>
      <c r="D378" s="233" t="s">
        <v>170</v>
      </c>
      <c r="E378" s="262" t="s">
        <v>1</v>
      </c>
      <c r="F378" s="263" t="s">
        <v>1422</v>
      </c>
      <c r="G378" s="261"/>
      <c r="H378" s="262" t="s">
        <v>1</v>
      </c>
      <c r="I378" s="264"/>
      <c r="J378" s="261"/>
      <c r="K378" s="261"/>
      <c r="L378" s="265"/>
      <c r="M378" s="266"/>
      <c r="N378" s="267"/>
      <c r="O378" s="267"/>
      <c r="P378" s="267"/>
      <c r="Q378" s="267"/>
      <c r="R378" s="267"/>
      <c r="S378" s="267"/>
      <c r="T378" s="268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9" t="s">
        <v>170</v>
      </c>
      <c r="AU378" s="269" t="s">
        <v>157</v>
      </c>
      <c r="AV378" s="15" t="s">
        <v>85</v>
      </c>
      <c r="AW378" s="15" t="s">
        <v>35</v>
      </c>
      <c r="AX378" s="15" t="s">
        <v>77</v>
      </c>
      <c r="AY378" s="269" t="s">
        <v>156</v>
      </c>
    </row>
    <row r="379" s="13" customFormat="1">
      <c r="A379" s="13"/>
      <c r="B379" s="238"/>
      <c r="C379" s="239"/>
      <c r="D379" s="233" t="s">
        <v>170</v>
      </c>
      <c r="E379" s="240" t="s">
        <v>1</v>
      </c>
      <c r="F379" s="241" t="s">
        <v>1575</v>
      </c>
      <c r="G379" s="239"/>
      <c r="H379" s="242">
        <v>15</v>
      </c>
      <c r="I379" s="243"/>
      <c r="J379" s="239"/>
      <c r="K379" s="239"/>
      <c r="L379" s="244"/>
      <c r="M379" s="245"/>
      <c r="N379" s="246"/>
      <c r="O379" s="246"/>
      <c r="P379" s="246"/>
      <c r="Q379" s="246"/>
      <c r="R379" s="246"/>
      <c r="S379" s="246"/>
      <c r="T379" s="247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8" t="s">
        <v>170</v>
      </c>
      <c r="AU379" s="248" t="s">
        <v>157</v>
      </c>
      <c r="AV379" s="13" t="s">
        <v>87</v>
      </c>
      <c r="AW379" s="13" t="s">
        <v>35</v>
      </c>
      <c r="AX379" s="13" t="s">
        <v>77</v>
      </c>
      <c r="AY379" s="248" t="s">
        <v>156</v>
      </c>
    </row>
    <row r="380" s="14" customFormat="1">
      <c r="A380" s="14"/>
      <c r="B380" s="249"/>
      <c r="C380" s="250"/>
      <c r="D380" s="233" t="s">
        <v>170</v>
      </c>
      <c r="E380" s="251" t="s">
        <v>1</v>
      </c>
      <c r="F380" s="252" t="s">
        <v>174</v>
      </c>
      <c r="G380" s="250"/>
      <c r="H380" s="253">
        <v>15</v>
      </c>
      <c r="I380" s="254"/>
      <c r="J380" s="250"/>
      <c r="K380" s="250"/>
      <c r="L380" s="255"/>
      <c r="M380" s="256"/>
      <c r="N380" s="257"/>
      <c r="O380" s="257"/>
      <c r="P380" s="257"/>
      <c r="Q380" s="257"/>
      <c r="R380" s="257"/>
      <c r="S380" s="257"/>
      <c r="T380" s="258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9" t="s">
        <v>170</v>
      </c>
      <c r="AU380" s="259" t="s">
        <v>157</v>
      </c>
      <c r="AV380" s="14" t="s">
        <v>166</v>
      </c>
      <c r="AW380" s="14" t="s">
        <v>35</v>
      </c>
      <c r="AX380" s="14" t="s">
        <v>85</v>
      </c>
      <c r="AY380" s="259" t="s">
        <v>156</v>
      </c>
    </row>
    <row r="381" s="2" customFormat="1" ht="21.75" customHeight="1">
      <c r="A381" s="40"/>
      <c r="B381" s="41"/>
      <c r="C381" s="220" t="s">
        <v>511</v>
      </c>
      <c r="D381" s="220" t="s">
        <v>161</v>
      </c>
      <c r="E381" s="221" t="s">
        <v>1576</v>
      </c>
      <c r="F381" s="222" t="s">
        <v>1577</v>
      </c>
      <c r="G381" s="223" t="s">
        <v>164</v>
      </c>
      <c r="H381" s="224">
        <v>25</v>
      </c>
      <c r="I381" s="225"/>
      <c r="J381" s="226">
        <f>ROUND(I381*H381,2)</f>
        <v>0</v>
      </c>
      <c r="K381" s="222" t="s">
        <v>165</v>
      </c>
      <c r="L381" s="46"/>
      <c r="M381" s="227" t="s">
        <v>1</v>
      </c>
      <c r="N381" s="228" t="s">
        <v>42</v>
      </c>
      <c r="O381" s="93"/>
      <c r="P381" s="229">
        <f>O381*H381</f>
        <v>0</v>
      </c>
      <c r="Q381" s="229">
        <v>0</v>
      </c>
      <c r="R381" s="229">
        <f>Q381*H381</f>
        <v>0</v>
      </c>
      <c r="S381" s="229">
        <v>0</v>
      </c>
      <c r="T381" s="230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31" t="s">
        <v>273</v>
      </c>
      <c r="AT381" s="231" t="s">
        <v>161</v>
      </c>
      <c r="AU381" s="231" t="s">
        <v>157</v>
      </c>
      <c r="AY381" s="19" t="s">
        <v>156</v>
      </c>
      <c r="BE381" s="232">
        <f>IF(N381="základní",J381,0)</f>
        <v>0</v>
      </c>
      <c r="BF381" s="232">
        <f>IF(N381="snížená",J381,0)</f>
        <v>0</v>
      </c>
      <c r="BG381" s="232">
        <f>IF(N381="zákl. přenesená",J381,0)</f>
        <v>0</v>
      </c>
      <c r="BH381" s="232">
        <f>IF(N381="sníž. přenesená",J381,0)</f>
        <v>0</v>
      </c>
      <c r="BI381" s="232">
        <f>IF(N381="nulová",J381,0)</f>
        <v>0</v>
      </c>
      <c r="BJ381" s="19" t="s">
        <v>85</v>
      </c>
      <c r="BK381" s="232">
        <f>ROUND(I381*H381,2)</f>
        <v>0</v>
      </c>
      <c r="BL381" s="19" t="s">
        <v>273</v>
      </c>
      <c r="BM381" s="231" t="s">
        <v>1578</v>
      </c>
    </row>
    <row r="382" s="2" customFormat="1">
      <c r="A382" s="40"/>
      <c r="B382" s="41"/>
      <c r="C382" s="42"/>
      <c r="D382" s="233" t="s">
        <v>168</v>
      </c>
      <c r="E382" s="42"/>
      <c r="F382" s="234" t="s">
        <v>1579</v>
      </c>
      <c r="G382" s="42"/>
      <c r="H382" s="42"/>
      <c r="I382" s="235"/>
      <c r="J382" s="42"/>
      <c r="K382" s="42"/>
      <c r="L382" s="46"/>
      <c r="M382" s="236"/>
      <c r="N382" s="237"/>
      <c r="O382" s="93"/>
      <c r="P382" s="93"/>
      <c r="Q382" s="93"/>
      <c r="R382" s="93"/>
      <c r="S382" s="93"/>
      <c r="T382" s="94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168</v>
      </c>
      <c r="AU382" s="19" t="s">
        <v>157</v>
      </c>
    </row>
    <row r="383" s="15" customFormat="1">
      <c r="A383" s="15"/>
      <c r="B383" s="260"/>
      <c r="C383" s="261"/>
      <c r="D383" s="233" t="s">
        <v>170</v>
      </c>
      <c r="E383" s="262" t="s">
        <v>1</v>
      </c>
      <c r="F383" s="263" t="s">
        <v>1422</v>
      </c>
      <c r="G383" s="261"/>
      <c r="H383" s="262" t="s">
        <v>1</v>
      </c>
      <c r="I383" s="264"/>
      <c r="J383" s="261"/>
      <c r="K383" s="261"/>
      <c r="L383" s="265"/>
      <c r="M383" s="266"/>
      <c r="N383" s="267"/>
      <c r="O383" s="267"/>
      <c r="P383" s="267"/>
      <c r="Q383" s="267"/>
      <c r="R383" s="267"/>
      <c r="S383" s="267"/>
      <c r="T383" s="268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69" t="s">
        <v>170</v>
      </c>
      <c r="AU383" s="269" t="s">
        <v>157</v>
      </c>
      <c r="AV383" s="15" t="s">
        <v>85</v>
      </c>
      <c r="AW383" s="15" t="s">
        <v>35</v>
      </c>
      <c r="AX383" s="15" t="s">
        <v>77</v>
      </c>
      <c r="AY383" s="269" t="s">
        <v>156</v>
      </c>
    </row>
    <row r="384" s="13" customFormat="1">
      <c r="A384" s="13"/>
      <c r="B384" s="238"/>
      <c r="C384" s="239"/>
      <c r="D384" s="233" t="s">
        <v>170</v>
      </c>
      <c r="E384" s="240" t="s">
        <v>1</v>
      </c>
      <c r="F384" s="241" t="s">
        <v>1580</v>
      </c>
      <c r="G384" s="239"/>
      <c r="H384" s="242">
        <v>21</v>
      </c>
      <c r="I384" s="243"/>
      <c r="J384" s="239"/>
      <c r="K384" s="239"/>
      <c r="L384" s="244"/>
      <c r="M384" s="245"/>
      <c r="N384" s="246"/>
      <c r="O384" s="246"/>
      <c r="P384" s="246"/>
      <c r="Q384" s="246"/>
      <c r="R384" s="246"/>
      <c r="S384" s="246"/>
      <c r="T384" s="247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8" t="s">
        <v>170</v>
      </c>
      <c r="AU384" s="248" t="s">
        <v>157</v>
      </c>
      <c r="AV384" s="13" t="s">
        <v>87</v>
      </c>
      <c r="AW384" s="13" t="s">
        <v>35</v>
      </c>
      <c r="AX384" s="13" t="s">
        <v>77</v>
      </c>
      <c r="AY384" s="248" t="s">
        <v>156</v>
      </c>
    </row>
    <row r="385" s="13" customFormat="1">
      <c r="A385" s="13"/>
      <c r="B385" s="238"/>
      <c r="C385" s="239"/>
      <c r="D385" s="233" t="s">
        <v>170</v>
      </c>
      <c r="E385" s="240" t="s">
        <v>1</v>
      </c>
      <c r="F385" s="241" t="s">
        <v>1581</v>
      </c>
      <c r="G385" s="239"/>
      <c r="H385" s="242">
        <v>3</v>
      </c>
      <c r="I385" s="243"/>
      <c r="J385" s="239"/>
      <c r="K385" s="239"/>
      <c r="L385" s="244"/>
      <c r="M385" s="245"/>
      <c r="N385" s="246"/>
      <c r="O385" s="246"/>
      <c r="P385" s="246"/>
      <c r="Q385" s="246"/>
      <c r="R385" s="246"/>
      <c r="S385" s="246"/>
      <c r="T385" s="247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8" t="s">
        <v>170</v>
      </c>
      <c r="AU385" s="248" t="s">
        <v>157</v>
      </c>
      <c r="AV385" s="13" t="s">
        <v>87</v>
      </c>
      <c r="AW385" s="13" t="s">
        <v>35</v>
      </c>
      <c r="AX385" s="13" t="s">
        <v>77</v>
      </c>
      <c r="AY385" s="248" t="s">
        <v>156</v>
      </c>
    </row>
    <row r="386" s="13" customFormat="1">
      <c r="A386" s="13"/>
      <c r="B386" s="238"/>
      <c r="C386" s="239"/>
      <c r="D386" s="233" t="s">
        <v>170</v>
      </c>
      <c r="E386" s="240" t="s">
        <v>1</v>
      </c>
      <c r="F386" s="241" t="s">
        <v>890</v>
      </c>
      <c r="G386" s="239"/>
      <c r="H386" s="242">
        <v>1</v>
      </c>
      <c r="I386" s="243"/>
      <c r="J386" s="239"/>
      <c r="K386" s="239"/>
      <c r="L386" s="244"/>
      <c r="M386" s="245"/>
      <c r="N386" s="246"/>
      <c r="O386" s="246"/>
      <c r="P386" s="246"/>
      <c r="Q386" s="246"/>
      <c r="R386" s="246"/>
      <c r="S386" s="246"/>
      <c r="T386" s="247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8" t="s">
        <v>170</v>
      </c>
      <c r="AU386" s="248" t="s">
        <v>157</v>
      </c>
      <c r="AV386" s="13" t="s">
        <v>87</v>
      </c>
      <c r="AW386" s="13" t="s">
        <v>35</v>
      </c>
      <c r="AX386" s="13" t="s">
        <v>77</v>
      </c>
      <c r="AY386" s="248" t="s">
        <v>156</v>
      </c>
    </row>
    <row r="387" s="14" customFormat="1">
      <c r="A387" s="14"/>
      <c r="B387" s="249"/>
      <c r="C387" s="250"/>
      <c r="D387" s="233" t="s">
        <v>170</v>
      </c>
      <c r="E387" s="251" t="s">
        <v>1</v>
      </c>
      <c r="F387" s="252" t="s">
        <v>174</v>
      </c>
      <c r="G387" s="250"/>
      <c r="H387" s="253">
        <v>25</v>
      </c>
      <c r="I387" s="254"/>
      <c r="J387" s="250"/>
      <c r="K387" s="250"/>
      <c r="L387" s="255"/>
      <c r="M387" s="256"/>
      <c r="N387" s="257"/>
      <c r="O387" s="257"/>
      <c r="P387" s="257"/>
      <c r="Q387" s="257"/>
      <c r="R387" s="257"/>
      <c r="S387" s="257"/>
      <c r="T387" s="258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9" t="s">
        <v>170</v>
      </c>
      <c r="AU387" s="259" t="s">
        <v>157</v>
      </c>
      <c r="AV387" s="14" t="s">
        <v>166</v>
      </c>
      <c r="AW387" s="14" t="s">
        <v>35</v>
      </c>
      <c r="AX387" s="14" t="s">
        <v>85</v>
      </c>
      <c r="AY387" s="259" t="s">
        <v>156</v>
      </c>
    </row>
    <row r="388" s="2" customFormat="1" ht="16.5" customHeight="1">
      <c r="A388" s="40"/>
      <c r="B388" s="41"/>
      <c r="C388" s="220" t="s">
        <v>528</v>
      </c>
      <c r="D388" s="220" t="s">
        <v>161</v>
      </c>
      <c r="E388" s="221" t="s">
        <v>1582</v>
      </c>
      <c r="F388" s="222" t="s">
        <v>1583</v>
      </c>
      <c r="G388" s="223" t="s">
        <v>164</v>
      </c>
      <c r="H388" s="224">
        <v>24</v>
      </c>
      <c r="I388" s="225"/>
      <c r="J388" s="226">
        <f>ROUND(I388*H388,2)</f>
        <v>0</v>
      </c>
      <c r="K388" s="222" t="s">
        <v>165</v>
      </c>
      <c r="L388" s="46"/>
      <c r="M388" s="227" t="s">
        <v>1</v>
      </c>
      <c r="N388" s="228" t="s">
        <v>42</v>
      </c>
      <c r="O388" s="93"/>
      <c r="P388" s="229">
        <f>O388*H388</f>
        <v>0</v>
      </c>
      <c r="Q388" s="229">
        <v>0</v>
      </c>
      <c r="R388" s="229">
        <f>Q388*H388</f>
        <v>0</v>
      </c>
      <c r="S388" s="229">
        <v>0.0030999999999999999</v>
      </c>
      <c r="T388" s="230">
        <f>S388*H388</f>
        <v>0.074399999999999994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31" t="s">
        <v>273</v>
      </c>
      <c r="AT388" s="231" t="s">
        <v>161</v>
      </c>
      <c r="AU388" s="231" t="s">
        <v>157</v>
      </c>
      <c r="AY388" s="19" t="s">
        <v>156</v>
      </c>
      <c r="BE388" s="232">
        <f>IF(N388="základní",J388,0)</f>
        <v>0</v>
      </c>
      <c r="BF388" s="232">
        <f>IF(N388="snížená",J388,0)</f>
        <v>0</v>
      </c>
      <c r="BG388" s="232">
        <f>IF(N388="zákl. přenesená",J388,0)</f>
        <v>0</v>
      </c>
      <c r="BH388" s="232">
        <f>IF(N388="sníž. přenesená",J388,0)</f>
        <v>0</v>
      </c>
      <c r="BI388" s="232">
        <f>IF(N388="nulová",J388,0)</f>
        <v>0</v>
      </c>
      <c r="BJ388" s="19" t="s">
        <v>85</v>
      </c>
      <c r="BK388" s="232">
        <f>ROUND(I388*H388,2)</f>
        <v>0</v>
      </c>
      <c r="BL388" s="19" t="s">
        <v>273</v>
      </c>
      <c r="BM388" s="231" t="s">
        <v>1584</v>
      </c>
    </row>
    <row r="389" s="2" customFormat="1">
      <c r="A389" s="40"/>
      <c r="B389" s="41"/>
      <c r="C389" s="42"/>
      <c r="D389" s="233" t="s">
        <v>168</v>
      </c>
      <c r="E389" s="42"/>
      <c r="F389" s="234" t="s">
        <v>1585</v>
      </c>
      <c r="G389" s="42"/>
      <c r="H389" s="42"/>
      <c r="I389" s="235"/>
      <c r="J389" s="42"/>
      <c r="K389" s="42"/>
      <c r="L389" s="46"/>
      <c r="M389" s="236"/>
      <c r="N389" s="237"/>
      <c r="O389" s="93"/>
      <c r="P389" s="93"/>
      <c r="Q389" s="93"/>
      <c r="R389" s="93"/>
      <c r="S389" s="93"/>
      <c r="T389" s="94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168</v>
      </c>
      <c r="AU389" s="19" t="s">
        <v>157</v>
      </c>
    </row>
    <row r="390" s="15" customFormat="1">
      <c r="A390" s="15"/>
      <c r="B390" s="260"/>
      <c r="C390" s="261"/>
      <c r="D390" s="233" t="s">
        <v>170</v>
      </c>
      <c r="E390" s="262" t="s">
        <v>1</v>
      </c>
      <c r="F390" s="263" t="s">
        <v>1422</v>
      </c>
      <c r="G390" s="261"/>
      <c r="H390" s="262" t="s">
        <v>1</v>
      </c>
      <c r="I390" s="264"/>
      <c r="J390" s="261"/>
      <c r="K390" s="261"/>
      <c r="L390" s="265"/>
      <c r="M390" s="266"/>
      <c r="N390" s="267"/>
      <c r="O390" s="267"/>
      <c r="P390" s="267"/>
      <c r="Q390" s="267"/>
      <c r="R390" s="267"/>
      <c r="S390" s="267"/>
      <c r="T390" s="268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69" t="s">
        <v>170</v>
      </c>
      <c r="AU390" s="269" t="s">
        <v>157</v>
      </c>
      <c r="AV390" s="15" t="s">
        <v>85</v>
      </c>
      <c r="AW390" s="15" t="s">
        <v>35</v>
      </c>
      <c r="AX390" s="15" t="s">
        <v>77</v>
      </c>
      <c r="AY390" s="269" t="s">
        <v>156</v>
      </c>
    </row>
    <row r="391" s="13" customFormat="1">
      <c r="A391" s="13"/>
      <c r="B391" s="238"/>
      <c r="C391" s="239"/>
      <c r="D391" s="233" t="s">
        <v>170</v>
      </c>
      <c r="E391" s="240" t="s">
        <v>1</v>
      </c>
      <c r="F391" s="241" t="s">
        <v>1586</v>
      </c>
      <c r="G391" s="239"/>
      <c r="H391" s="242">
        <v>24</v>
      </c>
      <c r="I391" s="243"/>
      <c r="J391" s="239"/>
      <c r="K391" s="239"/>
      <c r="L391" s="244"/>
      <c r="M391" s="245"/>
      <c r="N391" s="246"/>
      <c r="O391" s="246"/>
      <c r="P391" s="246"/>
      <c r="Q391" s="246"/>
      <c r="R391" s="246"/>
      <c r="S391" s="246"/>
      <c r="T391" s="247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8" t="s">
        <v>170</v>
      </c>
      <c r="AU391" s="248" t="s">
        <v>157</v>
      </c>
      <c r="AV391" s="13" t="s">
        <v>87</v>
      </c>
      <c r="AW391" s="13" t="s">
        <v>35</v>
      </c>
      <c r="AX391" s="13" t="s">
        <v>77</v>
      </c>
      <c r="AY391" s="248" t="s">
        <v>156</v>
      </c>
    </row>
    <row r="392" s="14" customFormat="1">
      <c r="A392" s="14"/>
      <c r="B392" s="249"/>
      <c r="C392" s="250"/>
      <c r="D392" s="233" t="s">
        <v>170</v>
      </c>
      <c r="E392" s="251" t="s">
        <v>1</v>
      </c>
      <c r="F392" s="252" t="s">
        <v>174</v>
      </c>
      <c r="G392" s="250"/>
      <c r="H392" s="253">
        <v>24</v>
      </c>
      <c r="I392" s="254"/>
      <c r="J392" s="250"/>
      <c r="K392" s="250"/>
      <c r="L392" s="255"/>
      <c r="M392" s="256"/>
      <c r="N392" s="257"/>
      <c r="O392" s="257"/>
      <c r="P392" s="257"/>
      <c r="Q392" s="257"/>
      <c r="R392" s="257"/>
      <c r="S392" s="257"/>
      <c r="T392" s="258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9" t="s">
        <v>170</v>
      </c>
      <c r="AU392" s="259" t="s">
        <v>157</v>
      </c>
      <c r="AV392" s="14" t="s">
        <v>166</v>
      </c>
      <c r="AW392" s="14" t="s">
        <v>35</v>
      </c>
      <c r="AX392" s="14" t="s">
        <v>85</v>
      </c>
      <c r="AY392" s="259" t="s">
        <v>156</v>
      </c>
    </row>
    <row r="393" s="2" customFormat="1" ht="21.75" customHeight="1">
      <c r="A393" s="40"/>
      <c r="B393" s="41"/>
      <c r="C393" s="220" t="s">
        <v>536</v>
      </c>
      <c r="D393" s="220" t="s">
        <v>161</v>
      </c>
      <c r="E393" s="221" t="s">
        <v>1587</v>
      </c>
      <c r="F393" s="222" t="s">
        <v>1588</v>
      </c>
      <c r="G393" s="223" t="s">
        <v>185</v>
      </c>
      <c r="H393" s="224">
        <v>77</v>
      </c>
      <c r="I393" s="225"/>
      <c r="J393" s="226">
        <f>ROUND(I393*H393,2)</f>
        <v>0</v>
      </c>
      <c r="K393" s="222" t="s">
        <v>165</v>
      </c>
      <c r="L393" s="46"/>
      <c r="M393" s="227" t="s">
        <v>1</v>
      </c>
      <c r="N393" s="228" t="s">
        <v>42</v>
      </c>
      <c r="O393" s="93"/>
      <c r="P393" s="229">
        <f>O393*H393</f>
        <v>0</v>
      </c>
      <c r="Q393" s="229">
        <v>0</v>
      </c>
      <c r="R393" s="229">
        <f>Q393*H393</f>
        <v>0</v>
      </c>
      <c r="S393" s="229">
        <v>0</v>
      </c>
      <c r="T393" s="230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31" t="s">
        <v>273</v>
      </c>
      <c r="AT393" s="231" t="s">
        <v>161</v>
      </c>
      <c r="AU393" s="231" t="s">
        <v>157</v>
      </c>
      <c r="AY393" s="19" t="s">
        <v>156</v>
      </c>
      <c r="BE393" s="232">
        <f>IF(N393="základní",J393,0)</f>
        <v>0</v>
      </c>
      <c r="BF393" s="232">
        <f>IF(N393="snížená",J393,0)</f>
        <v>0</v>
      </c>
      <c r="BG393" s="232">
        <f>IF(N393="zákl. přenesená",J393,0)</f>
        <v>0</v>
      </c>
      <c r="BH393" s="232">
        <f>IF(N393="sníž. přenesená",J393,0)</f>
        <v>0</v>
      </c>
      <c r="BI393" s="232">
        <f>IF(N393="nulová",J393,0)</f>
        <v>0</v>
      </c>
      <c r="BJ393" s="19" t="s">
        <v>85</v>
      </c>
      <c r="BK393" s="232">
        <f>ROUND(I393*H393,2)</f>
        <v>0</v>
      </c>
      <c r="BL393" s="19" t="s">
        <v>273</v>
      </c>
      <c r="BM393" s="231" t="s">
        <v>1589</v>
      </c>
    </row>
    <row r="394" s="2" customFormat="1">
      <c r="A394" s="40"/>
      <c r="B394" s="41"/>
      <c r="C394" s="42"/>
      <c r="D394" s="233" t="s">
        <v>168</v>
      </c>
      <c r="E394" s="42"/>
      <c r="F394" s="234" t="s">
        <v>1590</v>
      </c>
      <c r="G394" s="42"/>
      <c r="H394" s="42"/>
      <c r="I394" s="235"/>
      <c r="J394" s="42"/>
      <c r="K394" s="42"/>
      <c r="L394" s="46"/>
      <c r="M394" s="236"/>
      <c r="N394" s="237"/>
      <c r="O394" s="93"/>
      <c r="P394" s="93"/>
      <c r="Q394" s="93"/>
      <c r="R394" s="93"/>
      <c r="S394" s="93"/>
      <c r="T394" s="94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168</v>
      </c>
      <c r="AU394" s="19" t="s">
        <v>157</v>
      </c>
    </row>
    <row r="395" s="15" customFormat="1">
      <c r="A395" s="15"/>
      <c r="B395" s="260"/>
      <c r="C395" s="261"/>
      <c r="D395" s="233" t="s">
        <v>170</v>
      </c>
      <c r="E395" s="262" t="s">
        <v>1</v>
      </c>
      <c r="F395" s="263" t="s">
        <v>1422</v>
      </c>
      <c r="G395" s="261"/>
      <c r="H395" s="262" t="s">
        <v>1</v>
      </c>
      <c r="I395" s="264"/>
      <c r="J395" s="261"/>
      <c r="K395" s="261"/>
      <c r="L395" s="265"/>
      <c r="M395" s="266"/>
      <c r="N395" s="267"/>
      <c r="O395" s="267"/>
      <c r="P395" s="267"/>
      <c r="Q395" s="267"/>
      <c r="R395" s="267"/>
      <c r="S395" s="267"/>
      <c r="T395" s="268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69" t="s">
        <v>170</v>
      </c>
      <c r="AU395" s="269" t="s">
        <v>157</v>
      </c>
      <c r="AV395" s="15" t="s">
        <v>85</v>
      </c>
      <c r="AW395" s="15" t="s">
        <v>35</v>
      </c>
      <c r="AX395" s="15" t="s">
        <v>77</v>
      </c>
      <c r="AY395" s="269" t="s">
        <v>156</v>
      </c>
    </row>
    <row r="396" s="13" customFormat="1">
      <c r="A396" s="13"/>
      <c r="B396" s="238"/>
      <c r="C396" s="239"/>
      <c r="D396" s="233" t="s">
        <v>170</v>
      </c>
      <c r="E396" s="240" t="s">
        <v>1</v>
      </c>
      <c r="F396" s="241" t="s">
        <v>1591</v>
      </c>
      <c r="G396" s="239"/>
      <c r="H396" s="242">
        <v>15</v>
      </c>
      <c r="I396" s="243"/>
      <c r="J396" s="239"/>
      <c r="K396" s="239"/>
      <c r="L396" s="244"/>
      <c r="M396" s="245"/>
      <c r="N396" s="246"/>
      <c r="O396" s="246"/>
      <c r="P396" s="246"/>
      <c r="Q396" s="246"/>
      <c r="R396" s="246"/>
      <c r="S396" s="246"/>
      <c r="T396" s="247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8" t="s">
        <v>170</v>
      </c>
      <c r="AU396" s="248" t="s">
        <v>157</v>
      </c>
      <c r="AV396" s="13" t="s">
        <v>87</v>
      </c>
      <c r="AW396" s="13" t="s">
        <v>35</v>
      </c>
      <c r="AX396" s="13" t="s">
        <v>77</v>
      </c>
      <c r="AY396" s="248" t="s">
        <v>156</v>
      </c>
    </row>
    <row r="397" s="13" customFormat="1">
      <c r="A397" s="13"/>
      <c r="B397" s="238"/>
      <c r="C397" s="239"/>
      <c r="D397" s="233" t="s">
        <v>170</v>
      </c>
      <c r="E397" s="240" t="s">
        <v>1</v>
      </c>
      <c r="F397" s="241" t="s">
        <v>1592</v>
      </c>
      <c r="G397" s="239"/>
      <c r="H397" s="242">
        <v>19.5</v>
      </c>
      <c r="I397" s="243"/>
      <c r="J397" s="239"/>
      <c r="K397" s="239"/>
      <c r="L397" s="244"/>
      <c r="M397" s="245"/>
      <c r="N397" s="246"/>
      <c r="O397" s="246"/>
      <c r="P397" s="246"/>
      <c r="Q397" s="246"/>
      <c r="R397" s="246"/>
      <c r="S397" s="246"/>
      <c r="T397" s="247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8" t="s">
        <v>170</v>
      </c>
      <c r="AU397" s="248" t="s">
        <v>157</v>
      </c>
      <c r="AV397" s="13" t="s">
        <v>87</v>
      </c>
      <c r="AW397" s="13" t="s">
        <v>35</v>
      </c>
      <c r="AX397" s="13" t="s">
        <v>77</v>
      </c>
      <c r="AY397" s="248" t="s">
        <v>156</v>
      </c>
    </row>
    <row r="398" s="13" customFormat="1">
      <c r="A398" s="13"/>
      <c r="B398" s="238"/>
      <c r="C398" s="239"/>
      <c r="D398" s="233" t="s">
        <v>170</v>
      </c>
      <c r="E398" s="240" t="s">
        <v>1</v>
      </c>
      <c r="F398" s="241" t="s">
        <v>1593</v>
      </c>
      <c r="G398" s="239"/>
      <c r="H398" s="242">
        <v>6</v>
      </c>
      <c r="I398" s="243"/>
      <c r="J398" s="239"/>
      <c r="K398" s="239"/>
      <c r="L398" s="244"/>
      <c r="M398" s="245"/>
      <c r="N398" s="246"/>
      <c r="O398" s="246"/>
      <c r="P398" s="246"/>
      <c r="Q398" s="246"/>
      <c r="R398" s="246"/>
      <c r="S398" s="246"/>
      <c r="T398" s="247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8" t="s">
        <v>170</v>
      </c>
      <c r="AU398" s="248" t="s">
        <v>157</v>
      </c>
      <c r="AV398" s="13" t="s">
        <v>87</v>
      </c>
      <c r="AW398" s="13" t="s">
        <v>35</v>
      </c>
      <c r="AX398" s="13" t="s">
        <v>77</v>
      </c>
      <c r="AY398" s="248" t="s">
        <v>156</v>
      </c>
    </row>
    <row r="399" s="13" customFormat="1">
      <c r="A399" s="13"/>
      <c r="B399" s="238"/>
      <c r="C399" s="239"/>
      <c r="D399" s="233" t="s">
        <v>170</v>
      </c>
      <c r="E399" s="240" t="s">
        <v>1</v>
      </c>
      <c r="F399" s="241" t="s">
        <v>1594</v>
      </c>
      <c r="G399" s="239"/>
      <c r="H399" s="242">
        <v>23</v>
      </c>
      <c r="I399" s="243"/>
      <c r="J399" s="239"/>
      <c r="K399" s="239"/>
      <c r="L399" s="244"/>
      <c r="M399" s="245"/>
      <c r="N399" s="246"/>
      <c r="O399" s="246"/>
      <c r="P399" s="246"/>
      <c r="Q399" s="246"/>
      <c r="R399" s="246"/>
      <c r="S399" s="246"/>
      <c r="T399" s="247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8" t="s">
        <v>170</v>
      </c>
      <c r="AU399" s="248" t="s">
        <v>157</v>
      </c>
      <c r="AV399" s="13" t="s">
        <v>87</v>
      </c>
      <c r="AW399" s="13" t="s">
        <v>35</v>
      </c>
      <c r="AX399" s="13" t="s">
        <v>77</v>
      </c>
      <c r="AY399" s="248" t="s">
        <v>156</v>
      </c>
    </row>
    <row r="400" s="13" customFormat="1">
      <c r="A400" s="13"/>
      <c r="B400" s="238"/>
      <c r="C400" s="239"/>
      <c r="D400" s="233" t="s">
        <v>170</v>
      </c>
      <c r="E400" s="240" t="s">
        <v>1</v>
      </c>
      <c r="F400" s="241" t="s">
        <v>1595</v>
      </c>
      <c r="G400" s="239"/>
      <c r="H400" s="242">
        <v>13.5</v>
      </c>
      <c r="I400" s="243"/>
      <c r="J400" s="239"/>
      <c r="K400" s="239"/>
      <c r="L400" s="244"/>
      <c r="M400" s="245"/>
      <c r="N400" s="246"/>
      <c r="O400" s="246"/>
      <c r="P400" s="246"/>
      <c r="Q400" s="246"/>
      <c r="R400" s="246"/>
      <c r="S400" s="246"/>
      <c r="T400" s="247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8" t="s">
        <v>170</v>
      </c>
      <c r="AU400" s="248" t="s">
        <v>157</v>
      </c>
      <c r="AV400" s="13" t="s">
        <v>87</v>
      </c>
      <c r="AW400" s="13" t="s">
        <v>35</v>
      </c>
      <c r="AX400" s="13" t="s">
        <v>77</v>
      </c>
      <c r="AY400" s="248" t="s">
        <v>156</v>
      </c>
    </row>
    <row r="401" s="14" customFormat="1">
      <c r="A401" s="14"/>
      <c r="B401" s="249"/>
      <c r="C401" s="250"/>
      <c r="D401" s="233" t="s">
        <v>170</v>
      </c>
      <c r="E401" s="251" t="s">
        <v>1</v>
      </c>
      <c r="F401" s="252" t="s">
        <v>174</v>
      </c>
      <c r="G401" s="250"/>
      <c r="H401" s="253">
        <v>77</v>
      </c>
      <c r="I401" s="254"/>
      <c r="J401" s="250"/>
      <c r="K401" s="250"/>
      <c r="L401" s="255"/>
      <c r="M401" s="256"/>
      <c r="N401" s="257"/>
      <c r="O401" s="257"/>
      <c r="P401" s="257"/>
      <c r="Q401" s="257"/>
      <c r="R401" s="257"/>
      <c r="S401" s="257"/>
      <c r="T401" s="258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9" t="s">
        <v>170</v>
      </c>
      <c r="AU401" s="259" t="s">
        <v>157</v>
      </c>
      <c r="AV401" s="14" t="s">
        <v>166</v>
      </c>
      <c r="AW401" s="14" t="s">
        <v>35</v>
      </c>
      <c r="AX401" s="14" t="s">
        <v>85</v>
      </c>
      <c r="AY401" s="259" t="s">
        <v>156</v>
      </c>
    </row>
    <row r="402" s="2" customFormat="1" ht="24.15" customHeight="1">
      <c r="A402" s="40"/>
      <c r="B402" s="41"/>
      <c r="C402" s="220" t="s">
        <v>544</v>
      </c>
      <c r="D402" s="220" t="s">
        <v>161</v>
      </c>
      <c r="E402" s="221" t="s">
        <v>1596</v>
      </c>
      <c r="F402" s="222" t="s">
        <v>1597</v>
      </c>
      <c r="G402" s="223" t="s">
        <v>209</v>
      </c>
      <c r="H402" s="224">
        <v>0.184</v>
      </c>
      <c r="I402" s="225"/>
      <c r="J402" s="226">
        <f>ROUND(I402*H402,2)</f>
        <v>0</v>
      </c>
      <c r="K402" s="222" t="s">
        <v>165</v>
      </c>
      <c r="L402" s="46"/>
      <c r="M402" s="227" t="s">
        <v>1</v>
      </c>
      <c r="N402" s="228" t="s">
        <v>42</v>
      </c>
      <c r="O402" s="93"/>
      <c r="P402" s="229">
        <f>O402*H402</f>
        <v>0</v>
      </c>
      <c r="Q402" s="229">
        <v>0</v>
      </c>
      <c r="R402" s="229">
        <f>Q402*H402</f>
        <v>0</v>
      </c>
      <c r="S402" s="229">
        <v>0</v>
      </c>
      <c r="T402" s="230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31" t="s">
        <v>273</v>
      </c>
      <c r="AT402" s="231" t="s">
        <v>161</v>
      </c>
      <c r="AU402" s="231" t="s">
        <v>157</v>
      </c>
      <c r="AY402" s="19" t="s">
        <v>156</v>
      </c>
      <c r="BE402" s="232">
        <f>IF(N402="základní",J402,0)</f>
        <v>0</v>
      </c>
      <c r="BF402" s="232">
        <f>IF(N402="snížená",J402,0)</f>
        <v>0</v>
      </c>
      <c r="BG402" s="232">
        <f>IF(N402="zákl. přenesená",J402,0)</f>
        <v>0</v>
      </c>
      <c r="BH402" s="232">
        <f>IF(N402="sníž. přenesená",J402,0)</f>
        <v>0</v>
      </c>
      <c r="BI402" s="232">
        <f>IF(N402="nulová",J402,0)</f>
        <v>0</v>
      </c>
      <c r="BJ402" s="19" t="s">
        <v>85</v>
      </c>
      <c r="BK402" s="232">
        <f>ROUND(I402*H402,2)</f>
        <v>0</v>
      </c>
      <c r="BL402" s="19" t="s">
        <v>273</v>
      </c>
      <c r="BM402" s="231" t="s">
        <v>1598</v>
      </c>
    </row>
    <row r="403" s="2" customFormat="1">
      <c r="A403" s="40"/>
      <c r="B403" s="41"/>
      <c r="C403" s="42"/>
      <c r="D403" s="233" t="s">
        <v>168</v>
      </c>
      <c r="E403" s="42"/>
      <c r="F403" s="234" t="s">
        <v>1599</v>
      </c>
      <c r="G403" s="42"/>
      <c r="H403" s="42"/>
      <c r="I403" s="235"/>
      <c r="J403" s="42"/>
      <c r="K403" s="42"/>
      <c r="L403" s="46"/>
      <c r="M403" s="236"/>
      <c r="N403" s="237"/>
      <c r="O403" s="93"/>
      <c r="P403" s="93"/>
      <c r="Q403" s="93"/>
      <c r="R403" s="93"/>
      <c r="S403" s="93"/>
      <c r="T403" s="94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168</v>
      </c>
      <c r="AU403" s="19" t="s">
        <v>157</v>
      </c>
    </row>
    <row r="404" s="12" customFormat="1" ht="20.88" customHeight="1">
      <c r="A404" s="12"/>
      <c r="B404" s="204"/>
      <c r="C404" s="205"/>
      <c r="D404" s="206" t="s">
        <v>76</v>
      </c>
      <c r="E404" s="218" t="s">
        <v>1600</v>
      </c>
      <c r="F404" s="218" t="s">
        <v>1601</v>
      </c>
      <c r="G404" s="205"/>
      <c r="H404" s="205"/>
      <c r="I404" s="208"/>
      <c r="J404" s="219">
        <f>BK404</f>
        <v>0</v>
      </c>
      <c r="K404" s="205"/>
      <c r="L404" s="210"/>
      <c r="M404" s="211"/>
      <c r="N404" s="212"/>
      <c r="O404" s="212"/>
      <c r="P404" s="213">
        <f>SUM(P405:P557)</f>
        <v>0</v>
      </c>
      <c r="Q404" s="212"/>
      <c r="R404" s="213">
        <f>SUM(R405:R557)</f>
        <v>0.70685299999999995</v>
      </c>
      <c r="S404" s="212"/>
      <c r="T404" s="214">
        <f>SUM(T405:T557)</f>
        <v>0.54052500000000003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15" t="s">
        <v>87</v>
      </c>
      <c r="AT404" s="216" t="s">
        <v>76</v>
      </c>
      <c r="AU404" s="216" t="s">
        <v>87</v>
      </c>
      <c r="AY404" s="215" t="s">
        <v>156</v>
      </c>
      <c r="BK404" s="217">
        <f>SUM(BK405:BK557)</f>
        <v>0</v>
      </c>
    </row>
    <row r="405" s="2" customFormat="1" ht="24.15" customHeight="1">
      <c r="A405" s="40"/>
      <c r="B405" s="41"/>
      <c r="C405" s="220" t="s">
        <v>552</v>
      </c>
      <c r="D405" s="220" t="s">
        <v>161</v>
      </c>
      <c r="E405" s="221" t="s">
        <v>1602</v>
      </c>
      <c r="F405" s="222" t="s">
        <v>1603</v>
      </c>
      <c r="G405" s="223" t="s">
        <v>185</v>
      </c>
      <c r="H405" s="224">
        <v>84</v>
      </c>
      <c r="I405" s="225"/>
      <c r="J405" s="226">
        <f>ROUND(I405*H405,2)</f>
        <v>0</v>
      </c>
      <c r="K405" s="222" t="s">
        <v>165</v>
      </c>
      <c r="L405" s="46"/>
      <c r="M405" s="227" t="s">
        <v>1</v>
      </c>
      <c r="N405" s="228" t="s">
        <v>42</v>
      </c>
      <c r="O405" s="93"/>
      <c r="P405" s="229">
        <f>O405*H405</f>
        <v>0</v>
      </c>
      <c r="Q405" s="229">
        <v>0</v>
      </c>
      <c r="R405" s="229">
        <f>Q405*H405</f>
        <v>0</v>
      </c>
      <c r="S405" s="229">
        <v>0.0021299999999999999</v>
      </c>
      <c r="T405" s="230">
        <f>S405*H405</f>
        <v>0.17892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31" t="s">
        <v>273</v>
      </c>
      <c r="AT405" s="231" t="s">
        <v>161</v>
      </c>
      <c r="AU405" s="231" t="s">
        <v>157</v>
      </c>
      <c r="AY405" s="19" t="s">
        <v>156</v>
      </c>
      <c r="BE405" s="232">
        <f>IF(N405="základní",J405,0)</f>
        <v>0</v>
      </c>
      <c r="BF405" s="232">
        <f>IF(N405="snížená",J405,0)</f>
        <v>0</v>
      </c>
      <c r="BG405" s="232">
        <f>IF(N405="zákl. přenesená",J405,0)</f>
        <v>0</v>
      </c>
      <c r="BH405" s="232">
        <f>IF(N405="sníž. přenesená",J405,0)</f>
        <v>0</v>
      </c>
      <c r="BI405" s="232">
        <f>IF(N405="nulová",J405,0)</f>
        <v>0</v>
      </c>
      <c r="BJ405" s="19" t="s">
        <v>85</v>
      </c>
      <c r="BK405" s="232">
        <f>ROUND(I405*H405,2)</f>
        <v>0</v>
      </c>
      <c r="BL405" s="19" t="s">
        <v>273</v>
      </c>
      <c r="BM405" s="231" t="s">
        <v>1604</v>
      </c>
    </row>
    <row r="406" s="2" customFormat="1">
      <c r="A406" s="40"/>
      <c r="B406" s="41"/>
      <c r="C406" s="42"/>
      <c r="D406" s="233" t="s">
        <v>168</v>
      </c>
      <c r="E406" s="42"/>
      <c r="F406" s="234" t="s">
        <v>1605</v>
      </c>
      <c r="G406" s="42"/>
      <c r="H406" s="42"/>
      <c r="I406" s="235"/>
      <c r="J406" s="42"/>
      <c r="K406" s="42"/>
      <c r="L406" s="46"/>
      <c r="M406" s="236"/>
      <c r="N406" s="237"/>
      <c r="O406" s="93"/>
      <c r="P406" s="93"/>
      <c r="Q406" s="93"/>
      <c r="R406" s="93"/>
      <c r="S406" s="93"/>
      <c r="T406" s="94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9" t="s">
        <v>168</v>
      </c>
      <c r="AU406" s="19" t="s">
        <v>157</v>
      </c>
    </row>
    <row r="407" s="15" customFormat="1">
      <c r="A407" s="15"/>
      <c r="B407" s="260"/>
      <c r="C407" s="261"/>
      <c r="D407" s="233" t="s">
        <v>170</v>
      </c>
      <c r="E407" s="262" t="s">
        <v>1</v>
      </c>
      <c r="F407" s="263" t="s">
        <v>1416</v>
      </c>
      <c r="G407" s="261"/>
      <c r="H407" s="262" t="s">
        <v>1</v>
      </c>
      <c r="I407" s="264"/>
      <c r="J407" s="261"/>
      <c r="K407" s="261"/>
      <c r="L407" s="265"/>
      <c r="M407" s="266"/>
      <c r="N407" s="267"/>
      <c r="O407" s="267"/>
      <c r="P407" s="267"/>
      <c r="Q407" s="267"/>
      <c r="R407" s="267"/>
      <c r="S407" s="267"/>
      <c r="T407" s="268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69" t="s">
        <v>170</v>
      </c>
      <c r="AU407" s="269" t="s">
        <v>157</v>
      </c>
      <c r="AV407" s="15" t="s">
        <v>85</v>
      </c>
      <c r="AW407" s="15" t="s">
        <v>35</v>
      </c>
      <c r="AX407" s="15" t="s">
        <v>77</v>
      </c>
      <c r="AY407" s="269" t="s">
        <v>156</v>
      </c>
    </row>
    <row r="408" s="13" customFormat="1">
      <c r="A408" s="13"/>
      <c r="B408" s="238"/>
      <c r="C408" s="239"/>
      <c r="D408" s="233" t="s">
        <v>170</v>
      </c>
      <c r="E408" s="240" t="s">
        <v>1</v>
      </c>
      <c r="F408" s="241" t="s">
        <v>1606</v>
      </c>
      <c r="G408" s="239"/>
      <c r="H408" s="242">
        <v>84</v>
      </c>
      <c r="I408" s="243"/>
      <c r="J408" s="239"/>
      <c r="K408" s="239"/>
      <c r="L408" s="244"/>
      <c r="M408" s="245"/>
      <c r="N408" s="246"/>
      <c r="O408" s="246"/>
      <c r="P408" s="246"/>
      <c r="Q408" s="246"/>
      <c r="R408" s="246"/>
      <c r="S408" s="246"/>
      <c r="T408" s="247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8" t="s">
        <v>170</v>
      </c>
      <c r="AU408" s="248" t="s">
        <v>157</v>
      </c>
      <c r="AV408" s="13" t="s">
        <v>87</v>
      </c>
      <c r="AW408" s="13" t="s">
        <v>35</v>
      </c>
      <c r="AX408" s="13" t="s">
        <v>77</v>
      </c>
      <c r="AY408" s="248" t="s">
        <v>156</v>
      </c>
    </row>
    <row r="409" s="14" customFormat="1">
      <c r="A409" s="14"/>
      <c r="B409" s="249"/>
      <c r="C409" s="250"/>
      <c r="D409" s="233" t="s">
        <v>170</v>
      </c>
      <c r="E409" s="251" t="s">
        <v>1</v>
      </c>
      <c r="F409" s="252" t="s">
        <v>174</v>
      </c>
      <c r="G409" s="250"/>
      <c r="H409" s="253">
        <v>84</v>
      </c>
      <c r="I409" s="254"/>
      <c r="J409" s="250"/>
      <c r="K409" s="250"/>
      <c r="L409" s="255"/>
      <c r="M409" s="256"/>
      <c r="N409" s="257"/>
      <c r="O409" s="257"/>
      <c r="P409" s="257"/>
      <c r="Q409" s="257"/>
      <c r="R409" s="257"/>
      <c r="S409" s="257"/>
      <c r="T409" s="258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9" t="s">
        <v>170</v>
      </c>
      <c r="AU409" s="259" t="s">
        <v>157</v>
      </c>
      <c r="AV409" s="14" t="s">
        <v>166</v>
      </c>
      <c r="AW409" s="14" t="s">
        <v>35</v>
      </c>
      <c r="AX409" s="14" t="s">
        <v>85</v>
      </c>
      <c r="AY409" s="259" t="s">
        <v>156</v>
      </c>
    </row>
    <row r="410" s="2" customFormat="1" ht="24.15" customHeight="1">
      <c r="A410" s="40"/>
      <c r="B410" s="41"/>
      <c r="C410" s="220" t="s">
        <v>558</v>
      </c>
      <c r="D410" s="220" t="s">
        <v>161</v>
      </c>
      <c r="E410" s="221" t="s">
        <v>1607</v>
      </c>
      <c r="F410" s="222" t="s">
        <v>1608</v>
      </c>
      <c r="G410" s="223" t="s">
        <v>185</v>
      </c>
      <c r="H410" s="224">
        <v>36</v>
      </c>
      <c r="I410" s="225"/>
      <c r="J410" s="226">
        <f>ROUND(I410*H410,2)</f>
        <v>0</v>
      </c>
      <c r="K410" s="222" t="s">
        <v>165</v>
      </c>
      <c r="L410" s="46"/>
      <c r="M410" s="227" t="s">
        <v>1</v>
      </c>
      <c r="N410" s="228" t="s">
        <v>42</v>
      </c>
      <c r="O410" s="93"/>
      <c r="P410" s="229">
        <f>O410*H410</f>
        <v>0</v>
      </c>
      <c r="Q410" s="229">
        <v>0</v>
      </c>
      <c r="R410" s="229">
        <f>Q410*H410</f>
        <v>0</v>
      </c>
      <c r="S410" s="229">
        <v>0.0049699999999999996</v>
      </c>
      <c r="T410" s="230">
        <f>S410*H410</f>
        <v>0.17892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31" t="s">
        <v>273</v>
      </c>
      <c r="AT410" s="231" t="s">
        <v>161</v>
      </c>
      <c r="AU410" s="231" t="s">
        <v>157</v>
      </c>
      <c r="AY410" s="19" t="s">
        <v>156</v>
      </c>
      <c r="BE410" s="232">
        <f>IF(N410="základní",J410,0)</f>
        <v>0</v>
      </c>
      <c r="BF410" s="232">
        <f>IF(N410="snížená",J410,0)</f>
        <v>0</v>
      </c>
      <c r="BG410" s="232">
        <f>IF(N410="zákl. přenesená",J410,0)</f>
        <v>0</v>
      </c>
      <c r="BH410" s="232">
        <f>IF(N410="sníž. přenesená",J410,0)</f>
        <v>0</v>
      </c>
      <c r="BI410" s="232">
        <f>IF(N410="nulová",J410,0)</f>
        <v>0</v>
      </c>
      <c r="BJ410" s="19" t="s">
        <v>85</v>
      </c>
      <c r="BK410" s="232">
        <f>ROUND(I410*H410,2)</f>
        <v>0</v>
      </c>
      <c r="BL410" s="19" t="s">
        <v>273</v>
      </c>
      <c r="BM410" s="231" t="s">
        <v>1609</v>
      </c>
    </row>
    <row r="411" s="2" customFormat="1">
      <c r="A411" s="40"/>
      <c r="B411" s="41"/>
      <c r="C411" s="42"/>
      <c r="D411" s="233" t="s">
        <v>168</v>
      </c>
      <c r="E411" s="42"/>
      <c r="F411" s="234" t="s">
        <v>1610</v>
      </c>
      <c r="G411" s="42"/>
      <c r="H411" s="42"/>
      <c r="I411" s="235"/>
      <c r="J411" s="42"/>
      <c r="K411" s="42"/>
      <c r="L411" s="46"/>
      <c r="M411" s="236"/>
      <c r="N411" s="237"/>
      <c r="O411" s="93"/>
      <c r="P411" s="93"/>
      <c r="Q411" s="93"/>
      <c r="R411" s="93"/>
      <c r="S411" s="93"/>
      <c r="T411" s="94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168</v>
      </c>
      <c r="AU411" s="19" t="s">
        <v>157</v>
      </c>
    </row>
    <row r="412" s="15" customFormat="1">
      <c r="A412" s="15"/>
      <c r="B412" s="260"/>
      <c r="C412" s="261"/>
      <c r="D412" s="233" t="s">
        <v>170</v>
      </c>
      <c r="E412" s="262" t="s">
        <v>1</v>
      </c>
      <c r="F412" s="263" t="s">
        <v>1416</v>
      </c>
      <c r="G412" s="261"/>
      <c r="H412" s="262" t="s">
        <v>1</v>
      </c>
      <c r="I412" s="264"/>
      <c r="J412" s="261"/>
      <c r="K412" s="261"/>
      <c r="L412" s="265"/>
      <c r="M412" s="266"/>
      <c r="N412" s="267"/>
      <c r="O412" s="267"/>
      <c r="P412" s="267"/>
      <c r="Q412" s="267"/>
      <c r="R412" s="267"/>
      <c r="S412" s="267"/>
      <c r="T412" s="268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69" t="s">
        <v>170</v>
      </c>
      <c r="AU412" s="269" t="s">
        <v>157</v>
      </c>
      <c r="AV412" s="15" t="s">
        <v>85</v>
      </c>
      <c r="AW412" s="15" t="s">
        <v>35</v>
      </c>
      <c r="AX412" s="15" t="s">
        <v>77</v>
      </c>
      <c r="AY412" s="269" t="s">
        <v>156</v>
      </c>
    </row>
    <row r="413" s="13" customFormat="1">
      <c r="A413" s="13"/>
      <c r="B413" s="238"/>
      <c r="C413" s="239"/>
      <c r="D413" s="233" t="s">
        <v>170</v>
      </c>
      <c r="E413" s="240" t="s">
        <v>1</v>
      </c>
      <c r="F413" s="241" t="s">
        <v>1611</v>
      </c>
      <c r="G413" s="239"/>
      <c r="H413" s="242">
        <v>36</v>
      </c>
      <c r="I413" s="243"/>
      <c r="J413" s="239"/>
      <c r="K413" s="239"/>
      <c r="L413" s="244"/>
      <c r="M413" s="245"/>
      <c r="N413" s="246"/>
      <c r="O413" s="246"/>
      <c r="P413" s="246"/>
      <c r="Q413" s="246"/>
      <c r="R413" s="246"/>
      <c r="S413" s="246"/>
      <c r="T413" s="247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8" t="s">
        <v>170</v>
      </c>
      <c r="AU413" s="248" t="s">
        <v>157</v>
      </c>
      <c r="AV413" s="13" t="s">
        <v>87</v>
      </c>
      <c r="AW413" s="13" t="s">
        <v>35</v>
      </c>
      <c r="AX413" s="13" t="s">
        <v>77</v>
      </c>
      <c r="AY413" s="248" t="s">
        <v>156</v>
      </c>
    </row>
    <row r="414" s="14" customFormat="1">
      <c r="A414" s="14"/>
      <c r="B414" s="249"/>
      <c r="C414" s="250"/>
      <c r="D414" s="233" t="s">
        <v>170</v>
      </c>
      <c r="E414" s="251" t="s">
        <v>1</v>
      </c>
      <c r="F414" s="252" t="s">
        <v>174</v>
      </c>
      <c r="G414" s="250"/>
      <c r="H414" s="253">
        <v>36</v>
      </c>
      <c r="I414" s="254"/>
      <c r="J414" s="250"/>
      <c r="K414" s="250"/>
      <c r="L414" s="255"/>
      <c r="M414" s="256"/>
      <c r="N414" s="257"/>
      <c r="O414" s="257"/>
      <c r="P414" s="257"/>
      <c r="Q414" s="257"/>
      <c r="R414" s="257"/>
      <c r="S414" s="257"/>
      <c r="T414" s="258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9" t="s">
        <v>170</v>
      </c>
      <c r="AU414" s="259" t="s">
        <v>157</v>
      </c>
      <c r="AV414" s="14" t="s">
        <v>166</v>
      </c>
      <c r="AW414" s="14" t="s">
        <v>35</v>
      </c>
      <c r="AX414" s="14" t="s">
        <v>85</v>
      </c>
      <c r="AY414" s="259" t="s">
        <v>156</v>
      </c>
    </row>
    <row r="415" s="2" customFormat="1" ht="24.15" customHeight="1">
      <c r="A415" s="40"/>
      <c r="B415" s="41"/>
      <c r="C415" s="220" t="s">
        <v>566</v>
      </c>
      <c r="D415" s="220" t="s">
        <v>161</v>
      </c>
      <c r="E415" s="221" t="s">
        <v>1612</v>
      </c>
      <c r="F415" s="222" t="s">
        <v>1613</v>
      </c>
      <c r="G415" s="223" t="s">
        <v>185</v>
      </c>
      <c r="H415" s="224">
        <v>10.5</v>
      </c>
      <c r="I415" s="225"/>
      <c r="J415" s="226">
        <f>ROUND(I415*H415,2)</f>
        <v>0</v>
      </c>
      <c r="K415" s="222" t="s">
        <v>165</v>
      </c>
      <c r="L415" s="46"/>
      <c r="M415" s="227" t="s">
        <v>1</v>
      </c>
      <c r="N415" s="228" t="s">
        <v>42</v>
      </c>
      <c r="O415" s="93"/>
      <c r="P415" s="229">
        <f>O415*H415</f>
        <v>0</v>
      </c>
      <c r="Q415" s="229">
        <v>0</v>
      </c>
      <c r="R415" s="229">
        <f>Q415*H415</f>
        <v>0</v>
      </c>
      <c r="S415" s="229">
        <v>0.0067000000000000002</v>
      </c>
      <c r="T415" s="230">
        <f>S415*H415</f>
        <v>0.070349999999999996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31" t="s">
        <v>273</v>
      </c>
      <c r="AT415" s="231" t="s">
        <v>161</v>
      </c>
      <c r="AU415" s="231" t="s">
        <v>157</v>
      </c>
      <c r="AY415" s="19" t="s">
        <v>156</v>
      </c>
      <c r="BE415" s="232">
        <f>IF(N415="základní",J415,0)</f>
        <v>0</v>
      </c>
      <c r="BF415" s="232">
        <f>IF(N415="snížená",J415,0)</f>
        <v>0</v>
      </c>
      <c r="BG415" s="232">
        <f>IF(N415="zákl. přenesená",J415,0)</f>
        <v>0</v>
      </c>
      <c r="BH415" s="232">
        <f>IF(N415="sníž. přenesená",J415,0)</f>
        <v>0</v>
      </c>
      <c r="BI415" s="232">
        <f>IF(N415="nulová",J415,0)</f>
        <v>0</v>
      </c>
      <c r="BJ415" s="19" t="s">
        <v>85</v>
      </c>
      <c r="BK415" s="232">
        <f>ROUND(I415*H415,2)</f>
        <v>0</v>
      </c>
      <c r="BL415" s="19" t="s">
        <v>273</v>
      </c>
      <c r="BM415" s="231" t="s">
        <v>1614</v>
      </c>
    </row>
    <row r="416" s="2" customFormat="1">
      <c r="A416" s="40"/>
      <c r="B416" s="41"/>
      <c r="C416" s="42"/>
      <c r="D416" s="233" t="s">
        <v>168</v>
      </c>
      <c r="E416" s="42"/>
      <c r="F416" s="234" t="s">
        <v>1615</v>
      </c>
      <c r="G416" s="42"/>
      <c r="H416" s="42"/>
      <c r="I416" s="235"/>
      <c r="J416" s="42"/>
      <c r="K416" s="42"/>
      <c r="L416" s="46"/>
      <c r="M416" s="236"/>
      <c r="N416" s="237"/>
      <c r="O416" s="93"/>
      <c r="P416" s="93"/>
      <c r="Q416" s="93"/>
      <c r="R416" s="93"/>
      <c r="S416" s="93"/>
      <c r="T416" s="94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9" t="s">
        <v>168</v>
      </c>
      <c r="AU416" s="19" t="s">
        <v>157</v>
      </c>
    </row>
    <row r="417" s="15" customFormat="1">
      <c r="A417" s="15"/>
      <c r="B417" s="260"/>
      <c r="C417" s="261"/>
      <c r="D417" s="233" t="s">
        <v>170</v>
      </c>
      <c r="E417" s="262" t="s">
        <v>1</v>
      </c>
      <c r="F417" s="263" t="s">
        <v>1416</v>
      </c>
      <c r="G417" s="261"/>
      <c r="H417" s="262" t="s">
        <v>1</v>
      </c>
      <c r="I417" s="264"/>
      <c r="J417" s="261"/>
      <c r="K417" s="261"/>
      <c r="L417" s="265"/>
      <c r="M417" s="266"/>
      <c r="N417" s="267"/>
      <c r="O417" s="267"/>
      <c r="P417" s="267"/>
      <c r="Q417" s="267"/>
      <c r="R417" s="267"/>
      <c r="S417" s="267"/>
      <c r="T417" s="268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69" t="s">
        <v>170</v>
      </c>
      <c r="AU417" s="269" t="s">
        <v>157</v>
      </c>
      <c r="AV417" s="15" t="s">
        <v>85</v>
      </c>
      <c r="AW417" s="15" t="s">
        <v>35</v>
      </c>
      <c r="AX417" s="15" t="s">
        <v>77</v>
      </c>
      <c r="AY417" s="269" t="s">
        <v>156</v>
      </c>
    </row>
    <row r="418" s="13" customFormat="1">
      <c r="A418" s="13"/>
      <c r="B418" s="238"/>
      <c r="C418" s="239"/>
      <c r="D418" s="233" t="s">
        <v>170</v>
      </c>
      <c r="E418" s="240" t="s">
        <v>1</v>
      </c>
      <c r="F418" s="241" t="s">
        <v>1616</v>
      </c>
      <c r="G418" s="239"/>
      <c r="H418" s="242">
        <v>10.5</v>
      </c>
      <c r="I418" s="243"/>
      <c r="J418" s="239"/>
      <c r="K418" s="239"/>
      <c r="L418" s="244"/>
      <c r="M418" s="245"/>
      <c r="N418" s="246"/>
      <c r="O418" s="246"/>
      <c r="P418" s="246"/>
      <c r="Q418" s="246"/>
      <c r="R418" s="246"/>
      <c r="S418" s="246"/>
      <c r="T418" s="247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8" t="s">
        <v>170</v>
      </c>
      <c r="AU418" s="248" t="s">
        <v>157</v>
      </c>
      <c r="AV418" s="13" t="s">
        <v>87</v>
      </c>
      <c r="AW418" s="13" t="s">
        <v>35</v>
      </c>
      <c r="AX418" s="13" t="s">
        <v>77</v>
      </c>
      <c r="AY418" s="248" t="s">
        <v>156</v>
      </c>
    </row>
    <row r="419" s="14" customFormat="1">
      <c r="A419" s="14"/>
      <c r="B419" s="249"/>
      <c r="C419" s="250"/>
      <c r="D419" s="233" t="s">
        <v>170</v>
      </c>
      <c r="E419" s="251" t="s">
        <v>1</v>
      </c>
      <c r="F419" s="252" t="s">
        <v>174</v>
      </c>
      <c r="G419" s="250"/>
      <c r="H419" s="253">
        <v>10.5</v>
      </c>
      <c r="I419" s="254"/>
      <c r="J419" s="250"/>
      <c r="K419" s="250"/>
      <c r="L419" s="255"/>
      <c r="M419" s="256"/>
      <c r="N419" s="257"/>
      <c r="O419" s="257"/>
      <c r="P419" s="257"/>
      <c r="Q419" s="257"/>
      <c r="R419" s="257"/>
      <c r="S419" s="257"/>
      <c r="T419" s="258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9" t="s">
        <v>170</v>
      </c>
      <c r="AU419" s="259" t="s">
        <v>157</v>
      </c>
      <c r="AV419" s="14" t="s">
        <v>166</v>
      </c>
      <c r="AW419" s="14" t="s">
        <v>35</v>
      </c>
      <c r="AX419" s="14" t="s">
        <v>85</v>
      </c>
      <c r="AY419" s="259" t="s">
        <v>156</v>
      </c>
    </row>
    <row r="420" s="2" customFormat="1" ht="16.5" customHeight="1">
      <c r="A420" s="40"/>
      <c r="B420" s="41"/>
      <c r="C420" s="220" t="s">
        <v>573</v>
      </c>
      <c r="D420" s="220" t="s">
        <v>161</v>
      </c>
      <c r="E420" s="221" t="s">
        <v>1617</v>
      </c>
      <c r="F420" s="222" t="s">
        <v>1618</v>
      </c>
      <c r="G420" s="223" t="s">
        <v>164</v>
      </c>
      <c r="H420" s="224">
        <v>54</v>
      </c>
      <c r="I420" s="225"/>
      <c r="J420" s="226">
        <f>ROUND(I420*H420,2)</f>
        <v>0</v>
      </c>
      <c r="K420" s="222" t="s">
        <v>165</v>
      </c>
      <c r="L420" s="46"/>
      <c r="M420" s="227" t="s">
        <v>1</v>
      </c>
      <c r="N420" s="228" t="s">
        <v>42</v>
      </c>
      <c r="O420" s="93"/>
      <c r="P420" s="229">
        <f>O420*H420</f>
        <v>0</v>
      </c>
      <c r="Q420" s="229">
        <v>0</v>
      </c>
      <c r="R420" s="229">
        <f>Q420*H420</f>
        <v>0</v>
      </c>
      <c r="S420" s="229">
        <v>0.00022000000000000001</v>
      </c>
      <c r="T420" s="230">
        <f>S420*H420</f>
        <v>0.01188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31" t="s">
        <v>273</v>
      </c>
      <c r="AT420" s="231" t="s">
        <v>161</v>
      </c>
      <c r="AU420" s="231" t="s">
        <v>157</v>
      </c>
      <c r="AY420" s="19" t="s">
        <v>156</v>
      </c>
      <c r="BE420" s="232">
        <f>IF(N420="základní",J420,0)</f>
        <v>0</v>
      </c>
      <c r="BF420" s="232">
        <f>IF(N420="snížená",J420,0)</f>
        <v>0</v>
      </c>
      <c r="BG420" s="232">
        <f>IF(N420="zákl. přenesená",J420,0)</f>
        <v>0</v>
      </c>
      <c r="BH420" s="232">
        <f>IF(N420="sníž. přenesená",J420,0)</f>
        <v>0</v>
      </c>
      <c r="BI420" s="232">
        <f>IF(N420="nulová",J420,0)</f>
        <v>0</v>
      </c>
      <c r="BJ420" s="19" t="s">
        <v>85</v>
      </c>
      <c r="BK420" s="232">
        <f>ROUND(I420*H420,2)</f>
        <v>0</v>
      </c>
      <c r="BL420" s="19" t="s">
        <v>273</v>
      </c>
      <c r="BM420" s="231" t="s">
        <v>1619</v>
      </c>
    </row>
    <row r="421" s="2" customFormat="1">
      <c r="A421" s="40"/>
      <c r="B421" s="41"/>
      <c r="C421" s="42"/>
      <c r="D421" s="233" t="s">
        <v>168</v>
      </c>
      <c r="E421" s="42"/>
      <c r="F421" s="234" t="s">
        <v>1620</v>
      </c>
      <c r="G421" s="42"/>
      <c r="H421" s="42"/>
      <c r="I421" s="235"/>
      <c r="J421" s="42"/>
      <c r="K421" s="42"/>
      <c r="L421" s="46"/>
      <c r="M421" s="236"/>
      <c r="N421" s="237"/>
      <c r="O421" s="93"/>
      <c r="P421" s="93"/>
      <c r="Q421" s="93"/>
      <c r="R421" s="93"/>
      <c r="S421" s="93"/>
      <c r="T421" s="94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9" t="s">
        <v>168</v>
      </c>
      <c r="AU421" s="19" t="s">
        <v>157</v>
      </c>
    </row>
    <row r="422" s="15" customFormat="1">
      <c r="A422" s="15"/>
      <c r="B422" s="260"/>
      <c r="C422" s="261"/>
      <c r="D422" s="233" t="s">
        <v>170</v>
      </c>
      <c r="E422" s="262" t="s">
        <v>1</v>
      </c>
      <c r="F422" s="263" t="s">
        <v>1416</v>
      </c>
      <c r="G422" s="261"/>
      <c r="H422" s="262" t="s">
        <v>1</v>
      </c>
      <c r="I422" s="264"/>
      <c r="J422" s="261"/>
      <c r="K422" s="261"/>
      <c r="L422" s="265"/>
      <c r="M422" s="266"/>
      <c r="N422" s="267"/>
      <c r="O422" s="267"/>
      <c r="P422" s="267"/>
      <c r="Q422" s="267"/>
      <c r="R422" s="267"/>
      <c r="S422" s="267"/>
      <c r="T422" s="268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69" t="s">
        <v>170</v>
      </c>
      <c r="AU422" s="269" t="s">
        <v>157</v>
      </c>
      <c r="AV422" s="15" t="s">
        <v>85</v>
      </c>
      <c r="AW422" s="15" t="s">
        <v>35</v>
      </c>
      <c r="AX422" s="15" t="s">
        <v>77</v>
      </c>
      <c r="AY422" s="269" t="s">
        <v>156</v>
      </c>
    </row>
    <row r="423" s="13" customFormat="1">
      <c r="A423" s="13"/>
      <c r="B423" s="238"/>
      <c r="C423" s="239"/>
      <c r="D423" s="233" t="s">
        <v>170</v>
      </c>
      <c r="E423" s="240" t="s">
        <v>1</v>
      </c>
      <c r="F423" s="241" t="s">
        <v>1621</v>
      </c>
      <c r="G423" s="239"/>
      <c r="H423" s="242">
        <v>54</v>
      </c>
      <c r="I423" s="243"/>
      <c r="J423" s="239"/>
      <c r="K423" s="239"/>
      <c r="L423" s="244"/>
      <c r="M423" s="245"/>
      <c r="N423" s="246"/>
      <c r="O423" s="246"/>
      <c r="P423" s="246"/>
      <c r="Q423" s="246"/>
      <c r="R423" s="246"/>
      <c r="S423" s="246"/>
      <c r="T423" s="247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8" t="s">
        <v>170</v>
      </c>
      <c r="AU423" s="248" t="s">
        <v>157</v>
      </c>
      <c r="AV423" s="13" t="s">
        <v>87</v>
      </c>
      <c r="AW423" s="13" t="s">
        <v>35</v>
      </c>
      <c r="AX423" s="13" t="s">
        <v>77</v>
      </c>
      <c r="AY423" s="248" t="s">
        <v>156</v>
      </c>
    </row>
    <row r="424" s="14" customFormat="1">
      <c r="A424" s="14"/>
      <c r="B424" s="249"/>
      <c r="C424" s="250"/>
      <c r="D424" s="233" t="s">
        <v>170</v>
      </c>
      <c r="E424" s="251" t="s">
        <v>1</v>
      </c>
      <c r="F424" s="252" t="s">
        <v>174</v>
      </c>
      <c r="G424" s="250"/>
      <c r="H424" s="253">
        <v>54</v>
      </c>
      <c r="I424" s="254"/>
      <c r="J424" s="250"/>
      <c r="K424" s="250"/>
      <c r="L424" s="255"/>
      <c r="M424" s="256"/>
      <c r="N424" s="257"/>
      <c r="O424" s="257"/>
      <c r="P424" s="257"/>
      <c r="Q424" s="257"/>
      <c r="R424" s="257"/>
      <c r="S424" s="257"/>
      <c r="T424" s="258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9" t="s">
        <v>170</v>
      </c>
      <c r="AU424" s="259" t="s">
        <v>157</v>
      </c>
      <c r="AV424" s="14" t="s">
        <v>166</v>
      </c>
      <c r="AW424" s="14" t="s">
        <v>35</v>
      </c>
      <c r="AX424" s="14" t="s">
        <v>85</v>
      </c>
      <c r="AY424" s="259" t="s">
        <v>156</v>
      </c>
    </row>
    <row r="425" s="2" customFormat="1" ht="16.5" customHeight="1">
      <c r="A425" s="40"/>
      <c r="B425" s="41"/>
      <c r="C425" s="220" t="s">
        <v>580</v>
      </c>
      <c r="D425" s="220" t="s">
        <v>161</v>
      </c>
      <c r="E425" s="221" t="s">
        <v>1622</v>
      </c>
      <c r="F425" s="222" t="s">
        <v>1623</v>
      </c>
      <c r="G425" s="223" t="s">
        <v>185</v>
      </c>
      <c r="H425" s="224">
        <v>48</v>
      </c>
      <c r="I425" s="225"/>
      <c r="J425" s="226">
        <f>ROUND(I425*H425,2)</f>
        <v>0</v>
      </c>
      <c r="K425" s="222" t="s">
        <v>165</v>
      </c>
      <c r="L425" s="46"/>
      <c r="M425" s="227" t="s">
        <v>1</v>
      </c>
      <c r="N425" s="228" t="s">
        <v>42</v>
      </c>
      <c r="O425" s="93"/>
      <c r="P425" s="229">
        <f>O425*H425</f>
        <v>0</v>
      </c>
      <c r="Q425" s="229">
        <v>0</v>
      </c>
      <c r="R425" s="229">
        <f>Q425*H425</f>
        <v>0</v>
      </c>
      <c r="S425" s="229">
        <v>0.00027999999999999998</v>
      </c>
      <c r="T425" s="230">
        <f>S425*H425</f>
        <v>0.013439999999999999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31" t="s">
        <v>273</v>
      </c>
      <c r="AT425" s="231" t="s">
        <v>161</v>
      </c>
      <c r="AU425" s="231" t="s">
        <v>157</v>
      </c>
      <c r="AY425" s="19" t="s">
        <v>156</v>
      </c>
      <c r="BE425" s="232">
        <f>IF(N425="základní",J425,0)</f>
        <v>0</v>
      </c>
      <c r="BF425" s="232">
        <f>IF(N425="snížená",J425,0)</f>
        <v>0</v>
      </c>
      <c r="BG425" s="232">
        <f>IF(N425="zákl. přenesená",J425,0)</f>
        <v>0</v>
      </c>
      <c r="BH425" s="232">
        <f>IF(N425="sníž. přenesená",J425,0)</f>
        <v>0</v>
      </c>
      <c r="BI425" s="232">
        <f>IF(N425="nulová",J425,0)</f>
        <v>0</v>
      </c>
      <c r="BJ425" s="19" t="s">
        <v>85</v>
      </c>
      <c r="BK425" s="232">
        <f>ROUND(I425*H425,2)</f>
        <v>0</v>
      </c>
      <c r="BL425" s="19" t="s">
        <v>273</v>
      </c>
      <c r="BM425" s="231" t="s">
        <v>1624</v>
      </c>
    </row>
    <row r="426" s="2" customFormat="1">
      <c r="A426" s="40"/>
      <c r="B426" s="41"/>
      <c r="C426" s="42"/>
      <c r="D426" s="233" t="s">
        <v>168</v>
      </c>
      <c r="E426" s="42"/>
      <c r="F426" s="234" t="s">
        <v>1625</v>
      </c>
      <c r="G426" s="42"/>
      <c r="H426" s="42"/>
      <c r="I426" s="235"/>
      <c r="J426" s="42"/>
      <c r="K426" s="42"/>
      <c r="L426" s="46"/>
      <c r="M426" s="236"/>
      <c r="N426" s="237"/>
      <c r="O426" s="93"/>
      <c r="P426" s="93"/>
      <c r="Q426" s="93"/>
      <c r="R426" s="93"/>
      <c r="S426" s="93"/>
      <c r="T426" s="94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168</v>
      </c>
      <c r="AU426" s="19" t="s">
        <v>157</v>
      </c>
    </row>
    <row r="427" s="13" customFormat="1">
      <c r="A427" s="13"/>
      <c r="B427" s="238"/>
      <c r="C427" s="239"/>
      <c r="D427" s="233" t="s">
        <v>170</v>
      </c>
      <c r="E427" s="240" t="s">
        <v>1</v>
      </c>
      <c r="F427" s="241" t="s">
        <v>1626</v>
      </c>
      <c r="G427" s="239"/>
      <c r="H427" s="242">
        <v>48</v>
      </c>
      <c r="I427" s="243"/>
      <c r="J427" s="239"/>
      <c r="K427" s="239"/>
      <c r="L427" s="244"/>
      <c r="M427" s="245"/>
      <c r="N427" s="246"/>
      <c r="O427" s="246"/>
      <c r="P427" s="246"/>
      <c r="Q427" s="246"/>
      <c r="R427" s="246"/>
      <c r="S427" s="246"/>
      <c r="T427" s="247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8" t="s">
        <v>170</v>
      </c>
      <c r="AU427" s="248" t="s">
        <v>157</v>
      </c>
      <c r="AV427" s="13" t="s">
        <v>87</v>
      </c>
      <c r="AW427" s="13" t="s">
        <v>35</v>
      </c>
      <c r="AX427" s="13" t="s">
        <v>77</v>
      </c>
      <c r="AY427" s="248" t="s">
        <v>156</v>
      </c>
    </row>
    <row r="428" s="14" customFormat="1">
      <c r="A428" s="14"/>
      <c r="B428" s="249"/>
      <c r="C428" s="250"/>
      <c r="D428" s="233" t="s">
        <v>170</v>
      </c>
      <c r="E428" s="251" t="s">
        <v>1</v>
      </c>
      <c r="F428" s="252" t="s">
        <v>174</v>
      </c>
      <c r="G428" s="250"/>
      <c r="H428" s="253">
        <v>48</v>
      </c>
      <c r="I428" s="254"/>
      <c r="J428" s="250"/>
      <c r="K428" s="250"/>
      <c r="L428" s="255"/>
      <c r="M428" s="256"/>
      <c r="N428" s="257"/>
      <c r="O428" s="257"/>
      <c r="P428" s="257"/>
      <c r="Q428" s="257"/>
      <c r="R428" s="257"/>
      <c r="S428" s="257"/>
      <c r="T428" s="258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9" t="s">
        <v>170</v>
      </c>
      <c r="AU428" s="259" t="s">
        <v>157</v>
      </c>
      <c r="AV428" s="14" t="s">
        <v>166</v>
      </c>
      <c r="AW428" s="14" t="s">
        <v>35</v>
      </c>
      <c r="AX428" s="14" t="s">
        <v>85</v>
      </c>
      <c r="AY428" s="259" t="s">
        <v>156</v>
      </c>
    </row>
    <row r="429" s="2" customFormat="1" ht="21.75" customHeight="1">
      <c r="A429" s="40"/>
      <c r="B429" s="41"/>
      <c r="C429" s="220" t="s">
        <v>586</v>
      </c>
      <c r="D429" s="220" t="s">
        <v>161</v>
      </c>
      <c r="E429" s="221" t="s">
        <v>1627</v>
      </c>
      <c r="F429" s="222" t="s">
        <v>1628</v>
      </c>
      <c r="G429" s="223" t="s">
        <v>185</v>
      </c>
      <c r="H429" s="224">
        <v>24</v>
      </c>
      <c r="I429" s="225"/>
      <c r="J429" s="226">
        <f>ROUND(I429*H429,2)</f>
        <v>0</v>
      </c>
      <c r="K429" s="222" t="s">
        <v>165</v>
      </c>
      <c r="L429" s="46"/>
      <c r="M429" s="227" t="s">
        <v>1</v>
      </c>
      <c r="N429" s="228" t="s">
        <v>42</v>
      </c>
      <c r="O429" s="93"/>
      <c r="P429" s="229">
        <f>O429*H429</f>
        <v>0</v>
      </c>
      <c r="Q429" s="229">
        <v>0</v>
      </c>
      <c r="R429" s="229">
        <f>Q429*H429</f>
        <v>0</v>
      </c>
      <c r="S429" s="229">
        <v>0.00029</v>
      </c>
      <c r="T429" s="230">
        <f>S429*H429</f>
        <v>0.00696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31" t="s">
        <v>273</v>
      </c>
      <c r="AT429" s="231" t="s">
        <v>161</v>
      </c>
      <c r="AU429" s="231" t="s">
        <v>157</v>
      </c>
      <c r="AY429" s="19" t="s">
        <v>156</v>
      </c>
      <c r="BE429" s="232">
        <f>IF(N429="základní",J429,0)</f>
        <v>0</v>
      </c>
      <c r="BF429" s="232">
        <f>IF(N429="snížená",J429,0)</f>
        <v>0</v>
      </c>
      <c r="BG429" s="232">
        <f>IF(N429="zákl. přenesená",J429,0)</f>
        <v>0</v>
      </c>
      <c r="BH429" s="232">
        <f>IF(N429="sníž. přenesená",J429,0)</f>
        <v>0</v>
      </c>
      <c r="BI429" s="232">
        <f>IF(N429="nulová",J429,0)</f>
        <v>0</v>
      </c>
      <c r="BJ429" s="19" t="s">
        <v>85</v>
      </c>
      <c r="BK429" s="232">
        <f>ROUND(I429*H429,2)</f>
        <v>0</v>
      </c>
      <c r="BL429" s="19" t="s">
        <v>273</v>
      </c>
      <c r="BM429" s="231" t="s">
        <v>1629</v>
      </c>
    </row>
    <row r="430" s="2" customFormat="1">
      <c r="A430" s="40"/>
      <c r="B430" s="41"/>
      <c r="C430" s="42"/>
      <c r="D430" s="233" t="s">
        <v>168</v>
      </c>
      <c r="E430" s="42"/>
      <c r="F430" s="234" t="s">
        <v>1630</v>
      </c>
      <c r="G430" s="42"/>
      <c r="H430" s="42"/>
      <c r="I430" s="235"/>
      <c r="J430" s="42"/>
      <c r="K430" s="42"/>
      <c r="L430" s="46"/>
      <c r="M430" s="236"/>
      <c r="N430" s="237"/>
      <c r="O430" s="93"/>
      <c r="P430" s="93"/>
      <c r="Q430" s="93"/>
      <c r="R430" s="93"/>
      <c r="S430" s="93"/>
      <c r="T430" s="94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168</v>
      </c>
      <c r="AU430" s="19" t="s">
        <v>157</v>
      </c>
    </row>
    <row r="431" s="13" customFormat="1">
      <c r="A431" s="13"/>
      <c r="B431" s="238"/>
      <c r="C431" s="239"/>
      <c r="D431" s="233" t="s">
        <v>170</v>
      </c>
      <c r="E431" s="240" t="s">
        <v>1</v>
      </c>
      <c r="F431" s="241" t="s">
        <v>1631</v>
      </c>
      <c r="G431" s="239"/>
      <c r="H431" s="242">
        <v>24</v>
      </c>
      <c r="I431" s="243"/>
      <c r="J431" s="239"/>
      <c r="K431" s="239"/>
      <c r="L431" s="244"/>
      <c r="M431" s="245"/>
      <c r="N431" s="246"/>
      <c r="O431" s="246"/>
      <c r="P431" s="246"/>
      <c r="Q431" s="246"/>
      <c r="R431" s="246"/>
      <c r="S431" s="246"/>
      <c r="T431" s="247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8" t="s">
        <v>170</v>
      </c>
      <c r="AU431" s="248" t="s">
        <v>157</v>
      </c>
      <c r="AV431" s="13" t="s">
        <v>87</v>
      </c>
      <c r="AW431" s="13" t="s">
        <v>35</v>
      </c>
      <c r="AX431" s="13" t="s">
        <v>77</v>
      </c>
      <c r="AY431" s="248" t="s">
        <v>156</v>
      </c>
    </row>
    <row r="432" s="14" customFormat="1">
      <c r="A432" s="14"/>
      <c r="B432" s="249"/>
      <c r="C432" s="250"/>
      <c r="D432" s="233" t="s">
        <v>170</v>
      </c>
      <c r="E432" s="251" t="s">
        <v>1</v>
      </c>
      <c r="F432" s="252" t="s">
        <v>174</v>
      </c>
      <c r="G432" s="250"/>
      <c r="H432" s="253">
        <v>24</v>
      </c>
      <c r="I432" s="254"/>
      <c r="J432" s="250"/>
      <c r="K432" s="250"/>
      <c r="L432" s="255"/>
      <c r="M432" s="256"/>
      <c r="N432" s="257"/>
      <c r="O432" s="257"/>
      <c r="P432" s="257"/>
      <c r="Q432" s="257"/>
      <c r="R432" s="257"/>
      <c r="S432" s="257"/>
      <c r="T432" s="258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9" t="s">
        <v>170</v>
      </c>
      <c r="AU432" s="259" t="s">
        <v>157</v>
      </c>
      <c r="AV432" s="14" t="s">
        <v>166</v>
      </c>
      <c r="AW432" s="14" t="s">
        <v>35</v>
      </c>
      <c r="AX432" s="14" t="s">
        <v>85</v>
      </c>
      <c r="AY432" s="259" t="s">
        <v>156</v>
      </c>
    </row>
    <row r="433" s="2" customFormat="1" ht="24.15" customHeight="1">
      <c r="A433" s="40"/>
      <c r="B433" s="41"/>
      <c r="C433" s="220" t="s">
        <v>225</v>
      </c>
      <c r="D433" s="220" t="s">
        <v>161</v>
      </c>
      <c r="E433" s="221" t="s">
        <v>1632</v>
      </c>
      <c r="F433" s="222" t="s">
        <v>1633</v>
      </c>
      <c r="G433" s="223" t="s">
        <v>164</v>
      </c>
      <c r="H433" s="224">
        <v>18</v>
      </c>
      <c r="I433" s="225"/>
      <c r="J433" s="226">
        <f>ROUND(I433*H433,2)</f>
        <v>0</v>
      </c>
      <c r="K433" s="222" t="s">
        <v>165</v>
      </c>
      <c r="L433" s="46"/>
      <c r="M433" s="227" t="s">
        <v>1</v>
      </c>
      <c r="N433" s="228" t="s">
        <v>42</v>
      </c>
      <c r="O433" s="93"/>
      <c r="P433" s="229">
        <f>O433*H433</f>
        <v>0</v>
      </c>
      <c r="Q433" s="229">
        <v>0.00070100000000000002</v>
      </c>
      <c r="R433" s="229">
        <f>Q433*H433</f>
        <v>0.012618000000000001</v>
      </c>
      <c r="S433" s="229">
        <v>0</v>
      </c>
      <c r="T433" s="230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31" t="s">
        <v>273</v>
      </c>
      <c r="AT433" s="231" t="s">
        <v>161</v>
      </c>
      <c r="AU433" s="231" t="s">
        <v>157</v>
      </c>
      <c r="AY433" s="19" t="s">
        <v>156</v>
      </c>
      <c r="BE433" s="232">
        <f>IF(N433="základní",J433,0)</f>
        <v>0</v>
      </c>
      <c r="BF433" s="232">
        <f>IF(N433="snížená",J433,0)</f>
        <v>0</v>
      </c>
      <c r="BG433" s="232">
        <f>IF(N433="zákl. přenesená",J433,0)</f>
        <v>0</v>
      </c>
      <c r="BH433" s="232">
        <f>IF(N433="sníž. přenesená",J433,0)</f>
        <v>0</v>
      </c>
      <c r="BI433" s="232">
        <f>IF(N433="nulová",J433,0)</f>
        <v>0</v>
      </c>
      <c r="BJ433" s="19" t="s">
        <v>85</v>
      </c>
      <c r="BK433" s="232">
        <f>ROUND(I433*H433,2)</f>
        <v>0</v>
      </c>
      <c r="BL433" s="19" t="s">
        <v>273</v>
      </c>
      <c r="BM433" s="231" t="s">
        <v>1634</v>
      </c>
    </row>
    <row r="434" s="2" customFormat="1">
      <c r="A434" s="40"/>
      <c r="B434" s="41"/>
      <c r="C434" s="42"/>
      <c r="D434" s="233" t="s">
        <v>168</v>
      </c>
      <c r="E434" s="42"/>
      <c r="F434" s="234" t="s">
        <v>1635</v>
      </c>
      <c r="G434" s="42"/>
      <c r="H434" s="42"/>
      <c r="I434" s="235"/>
      <c r="J434" s="42"/>
      <c r="K434" s="42"/>
      <c r="L434" s="46"/>
      <c r="M434" s="236"/>
      <c r="N434" s="237"/>
      <c r="O434" s="93"/>
      <c r="P434" s="93"/>
      <c r="Q434" s="93"/>
      <c r="R434" s="93"/>
      <c r="S434" s="93"/>
      <c r="T434" s="94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168</v>
      </c>
      <c r="AU434" s="19" t="s">
        <v>157</v>
      </c>
    </row>
    <row r="435" s="15" customFormat="1">
      <c r="A435" s="15"/>
      <c r="B435" s="260"/>
      <c r="C435" s="261"/>
      <c r="D435" s="233" t="s">
        <v>170</v>
      </c>
      <c r="E435" s="262" t="s">
        <v>1</v>
      </c>
      <c r="F435" s="263" t="s">
        <v>1416</v>
      </c>
      <c r="G435" s="261"/>
      <c r="H435" s="262" t="s">
        <v>1</v>
      </c>
      <c r="I435" s="264"/>
      <c r="J435" s="261"/>
      <c r="K435" s="261"/>
      <c r="L435" s="265"/>
      <c r="M435" s="266"/>
      <c r="N435" s="267"/>
      <c r="O435" s="267"/>
      <c r="P435" s="267"/>
      <c r="Q435" s="267"/>
      <c r="R435" s="267"/>
      <c r="S435" s="267"/>
      <c r="T435" s="268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69" t="s">
        <v>170</v>
      </c>
      <c r="AU435" s="269" t="s">
        <v>157</v>
      </c>
      <c r="AV435" s="15" t="s">
        <v>85</v>
      </c>
      <c r="AW435" s="15" t="s">
        <v>35</v>
      </c>
      <c r="AX435" s="15" t="s">
        <v>77</v>
      </c>
      <c r="AY435" s="269" t="s">
        <v>156</v>
      </c>
    </row>
    <row r="436" s="13" customFormat="1">
      <c r="A436" s="13"/>
      <c r="B436" s="238"/>
      <c r="C436" s="239"/>
      <c r="D436" s="233" t="s">
        <v>170</v>
      </c>
      <c r="E436" s="240" t="s">
        <v>1</v>
      </c>
      <c r="F436" s="241" t="s">
        <v>1636</v>
      </c>
      <c r="G436" s="239"/>
      <c r="H436" s="242">
        <v>18</v>
      </c>
      <c r="I436" s="243"/>
      <c r="J436" s="239"/>
      <c r="K436" s="239"/>
      <c r="L436" s="244"/>
      <c r="M436" s="245"/>
      <c r="N436" s="246"/>
      <c r="O436" s="246"/>
      <c r="P436" s="246"/>
      <c r="Q436" s="246"/>
      <c r="R436" s="246"/>
      <c r="S436" s="246"/>
      <c r="T436" s="247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8" t="s">
        <v>170</v>
      </c>
      <c r="AU436" s="248" t="s">
        <v>157</v>
      </c>
      <c r="AV436" s="13" t="s">
        <v>87</v>
      </c>
      <c r="AW436" s="13" t="s">
        <v>35</v>
      </c>
      <c r="AX436" s="13" t="s">
        <v>77</v>
      </c>
      <c r="AY436" s="248" t="s">
        <v>156</v>
      </c>
    </row>
    <row r="437" s="14" customFormat="1">
      <c r="A437" s="14"/>
      <c r="B437" s="249"/>
      <c r="C437" s="250"/>
      <c r="D437" s="233" t="s">
        <v>170</v>
      </c>
      <c r="E437" s="251" t="s">
        <v>1</v>
      </c>
      <c r="F437" s="252" t="s">
        <v>174</v>
      </c>
      <c r="G437" s="250"/>
      <c r="H437" s="253">
        <v>18</v>
      </c>
      <c r="I437" s="254"/>
      <c r="J437" s="250"/>
      <c r="K437" s="250"/>
      <c r="L437" s="255"/>
      <c r="M437" s="256"/>
      <c r="N437" s="257"/>
      <c r="O437" s="257"/>
      <c r="P437" s="257"/>
      <c r="Q437" s="257"/>
      <c r="R437" s="257"/>
      <c r="S437" s="257"/>
      <c r="T437" s="258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9" t="s">
        <v>170</v>
      </c>
      <c r="AU437" s="259" t="s">
        <v>157</v>
      </c>
      <c r="AV437" s="14" t="s">
        <v>166</v>
      </c>
      <c r="AW437" s="14" t="s">
        <v>35</v>
      </c>
      <c r="AX437" s="14" t="s">
        <v>85</v>
      </c>
      <c r="AY437" s="259" t="s">
        <v>156</v>
      </c>
    </row>
    <row r="438" s="2" customFormat="1" ht="24.15" customHeight="1">
      <c r="A438" s="40"/>
      <c r="B438" s="41"/>
      <c r="C438" s="220" t="s">
        <v>331</v>
      </c>
      <c r="D438" s="220" t="s">
        <v>161</v>
      </c>
      <c r="E438" s="221" t="s">
        <v>1637</v>
      </c>
      <c r="F438" s="222" t="s">
        <v>1638</v>
      </c>
      <c r="G438" s="223" t="s">
        <v>185</v>
      </c>
      <c r="H438" s="224">
        <v>204</v>
      </c>
      <c r="I438" s="225"/>
      <c r="J438" s="226">
        <f>ROUND(I438*H438,2)</f>
        <v>0</v>
      </c>
      <c r="K438" s="222" t="s">
        <v>165</v>
      </c>
      <c r="L438" s="46"/>
      <c r="M438" s="227" t="s">
        <v>1</v>
      </c>
      <c r="N438" s="228" t="s">
        <v>42</v>
      </c>
      <c r="O438" s="93"/>
      <c r="P438" s="229">
        <f>O438*H438</f>
        <v>0</v>
      </c>
      <c r="Q438" s="229">
        <v>0.00064000000000000005</v>
      </c>
      <c r="R438" s="229">
        <f>Q438*H438</f>
        <v>0.13056000000000001</v>
      </c>
      <c r="S438" s="229">
        <v>0</v>
      </c>
      <c r="T438" s="230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31" t="s">
        <v>273</v>
      </c>
      <c r="AT438" s="231" t="s">
        <v>161</v>
      </c>
      <c r="AU438" s="231" t="s">
        <v>157</v>
      </c>
      <c r="AY438" s="19" t="s">
        <v>156</v>
      </c>
      <c r="BE438" s="232">
        <f>IF(N438="základní",J438,0)</f>
        <v>0</v>
      </c>
      <c r="BF438" s="232">
        <f>IF(N438="snížená",J438,0)</f>
        <v>0</v>
      </c>
      <c r="BG438" s="232">
        <f>IF(N438="zákl. přenesená",J438,0)</f>
        <v>0</v>
      </c>
      <c r="BH438" s="232">
        <f>IF(N438="sníž. přenesená",J438,0)</f>
        <v>0</v>
      </c>
      <c r="BI438" s="232">
        <f>IF(N438="nulová",J438,0)</f>
        <v>0</v>
      </c>
      <c r="BJ438" s="19" t="s">
        <v>85</v>
      </c>
      <c r="BK438" s="232">
        <f>ROUND(I438*H438,2)</f>
        <v>0</v>
      </c>
      <c r="BL438" s="19" t="s">
        <v>273</v>
      </c>
      <c r="BM438" s="231" t="s">
        <v>1639</v>
      </c>
    </row>
    <row r="439" s="2" customFormat="1">
      <c r="A439" s="40"/>
      <c r="B439" s="41"/>
      <c r="C439" s="42"/>
      <c r="D439" s="233" t="s">
        <v>168</v>
      </c>
      <c r="E439" s="42"/>
      <c r="F439" s="234" t="s">
        <v>1640</v>
      </c>
      <c r="G439" s="42"/>
      <c r="H439" s="42"/>
      <c r="I439" s="235"/>
      <c r="J439" s="42"/>
      <c r="K439" s="42"/>
      <c r="L439" s="46"/>
      <c r="M439" s="236"/>
      <c r="N439" s="237"/>
      <c r="O439" s="93"/>
      <c r="P439" s="93"/>
      <c r="Q439" s="93"/>
      <c r="R439" s="93"/>
      <c r="S439" s="93"/>
      <c r="T439" s="94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9" t="s">
        <v>168</v>
      </c>
      <c r="AU439" s="19" t="s">
        <v>157</v>
      </c>
    </row>
    <row r="440" s="15" customFormat="1">
      <c r="A440" s="15"/>
      <c r="B440" s="260"/>
      <c r="C440" s="261"/>
      <c r="D440" s="233" t="s">
        <v>170</v>
      </c>
      <c r="E440" s="262" t="s">
        <v>1</v>
      </c>
      <c r="F440" s="263" t="s">
        <v>1416</v>
      </c>
      <c r="G440" s="261"/>
      <c r="H440" s="262" t="s">
        <v>1</v>
      </c>
      <c r="I440" s="264"/>
      <c r="J440" s="261"/>
      <c r="K440" s="261"/>
      <c r="L440" s="265"/>
      <c r="M440" s="266"/>
      <c r="N440" s="267"/>
      <c r="O440" s="267"/>
      <c r="P440" s="267"/>
      <c r="Q440" s="267"/>
      <c r="R440" s="267"/>
      <c r="S440" s="267"/>
      <c r="T440" s="268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69" t="s">
        <v>170</v>
      </c>
      <c r="AU440" s="269" t="s">
        <v>157</v>
      </c>
      <c r="AV440" s="15" t="s">
        <v>85</v>
      </c>
      <c r="AW440" s="15" t="s">
        <v>35</v>
      </c>
      <c r="AX440" s="15" t="s">
        <v>77</v>
      </c>
      <c r="AY440" s="269" t="s">
        <v>156</v>
      </c>
    </row>
    <row r="441" s="15" customFormat="1">
      <c r="A441" s="15"/>
      <c r="B441" s="260"/>
      <c r="C441" s="261"/>
      <c r="D441" s="233" t="s">
        <v>170</v>
      </c>
      <c r="E441" s="262" t="s">
        <v>1</v>
      </c>
      <c r="F441" s="263" t="s">
        <v>1458</v>
      </c>
      <c r="G441" s="261"/>
      <c r="H441" s="262" t="s">
        <v>1</v>
      </c>
      <c r="I441" s="264"/>
      <c r="J441" s="261"/>
      <c r="K441" s="261"/>
      <c r="L441" s="265"/>
      <c r="M441" s="266"/>
      <c r="N441" s="267"/>
      <c r="O441" s="267"/>
      <c r="P441" s="267"/>
      <c r="Q441" s="267"/>
      <c r="R441" s="267"/>
      <c r="S441" s="267"/>
      <c r="T441" s="268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69" t="s">
        <v>170</v>
      </c>
      <c r="AU441" s="269" t="s">
        <v>157</v>
      </c>
      <c r="AV441" s="15" t="s">
        <v>85</v>
      </c>
      <c r="AW441" s="15" t="s">
        <v>35</v>
      </c>
      <c r="AX441" s="15" t="s">
        <v>77</v>
      </c>
      <c r="AY441" s="269" t="s">
        <v>156</v>
      </c>
    </row>
    <row r="442" s="15" customFormat="1">
      <c r="A442" s="15"/>
      <c r="B442" s="260"/>
      <c r="C442" s="261"/>
      <c r="D442" s="233" t="s">
        <v>170</v>
      </c>
      <c r="E442" s="262" t="s">
        <v>1</v>
      </c>
      <c r="F442" s="263" t="s">
        <v>1641</v>
      </c>
      <c r="G442" s="261"/>
      <c r="H442" s="262" t="s">
        <v>1</v>
      </c>
      <c r="I442" s="264"/>
      <c r="J442" s="261"/>
      <c r="K442" s="261"/>
      <c r="L442" s="265"/>
      <c r="M442" s="266"/>
      <c r="N442" s="267"/>
      <c r="O442" s="267"/>
      <c r="P442" s="267"/>
      <c r="Q442" s="267"/>
      <c r="R442" s="267"/>
      <c r="S442" s="267"/>
      <c r="T442" s="268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69" t="s">
        <v>170</v>
      </c>
      <c r="AU442" s="269" t="s">
        <v>157</v>
      </c>
      <c r="AV442" s="15" t="s">
        <v>85</v>
      </c>
      <c r="AW442" s="15" t="s">
        <v>35</v>
      </c>
      <c r="AX442" s="15" t="s">
        <v>77</v>
      </c>
      <c r="AY442" s="269" t="s">
        <v>156</v>
      </c>
    </row>
    <row r="443" s="15" customFormat="1">
      <c r="A443" s="15"/>
      <c r="B443" s="260"/>
      <c r="C443" s="261"/>
      <c r="D443" s="233" t="s">
        <v>170</v>
      </c>
      <c r="E443" s="262" t="s">
        <v>1</v>
      </c>
      <c r="F443" s="263" t="s">
        <v>1642</v>
      </c>
      <c r="G443" s="261"/>
      <c r="H443" s="262" t="s">
        <v>1</v>
      </c>
      <c r="I443" s="264"/>
      <c r="J443" s="261"/>
      <c r="K443" s="261"/>
      <c r="L443" s="265"/>
      <c r="M443" s="266"/>
      <c r="N443" s="267"/>
      <c r="O443" s="267"/>
      <c r="P443" s="267"/>
      <c r="Q443" s="267"/>
      <c r="R443" s="267"/>
      <c r="S443" s="267"/>
      <c r="T443" s="268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69" t="s">
        <v>170</v>
      </c>
      <c r="AU443" s="269" t="s">
        <v>157</v>
      </c>
      <c r="AV443" s="15" t="s">
        <v>85</v>
      </c>
      <c r="AW443" s="15" t="s">
        <v>35</v>
      </c>
      <c r="AX443" s="15" t="s">
        <v>77</v>
      </c>
      <c r="AY443" s="269" t="s">
        <v>156</v>
      </c>
    </row>
    <row r="444" s="15" customFormat="1">
      <c r="A444" s="15"/>
      <c r="B444" s="260"/>
      <c r="C444" s="261"/>
      <c r="D444" s="233" t="s">
        <v>170</v>
      </c>
      <c r="E444" s="262" t="s">
        <v>1</v>
      </c>
      <c r="F444" s="263" t="s">
        <v>1643</v>
      </c>
      <c r="G444" s="261"/>
      <c r="H444" s="262" t="s">
        <v>1</v>
      </c>
      <c r="I444" s="264"/>
      <c r="J444" s="261"/>
      <c r="K444" s="261"/>
      <c r="L444" s="265"/>
      <c r="M444" s="266"/>
      <c r="N444" s="267"/>
      <c r="O444" s="267"/>
      <c r="P444" s="267"/>
      <c r="Q444" s="267"/>
      <c r="R444" s="267"/>
      <c r="S444" s="267"/>
      <c r="T444" s="268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69" t="s">
        <v>170</v>
      </c>
      <c r="AU444" s="269" t="s">
        <v>157</v>
      </c>
      <c r="AV444" s="15" t="s">
        <v>85</v>
      </c>
      <c r="AW444" s="15" t="s">
        <v>35</v>
      </c>
      <c r="AX444" s="15" t="s">
        <v>77</v>
      </c>
      <c r="AY444" s="269" t="s">
        <v>156</v>
      </c>
    </row>
    <row r="445" s="16" customFormat="1">
      <c r="A445" s="16"/>
      <c r="B445" s="280"/>
      <c r="C445" s="281"/>
      <c r="D445" s="233" t="s">
        <v>170</v>
      </c>
      <c r="E445" s="282" t="s">
        <v>1</v>
      </c>
      <c r="F445" s="283" t="s">
        <v>522</v>
      </c>
      <c r="G445" s="281"/>
      <c r="H445" s="284">
        <v>0</v>
      </c>
      <c r="I445" s="285"/>
      <c r="J445" s="281"/>
      <c r="K445" s="281"/>
      <c r="L445" s="286"/>
      <c r="M445" s="287"/>
      <c r="N445" s="288"/>
      <c r="O445" s="288"/>
      <c r="P445" s="288"/>
      <c r="Q445" s="288"/>
      <c r="R445" s="288"/>
      <c r="S445" s="288"/>
      <c r="T445" s="289"/>
      <c r="U445" s="16"/>
      <c r="V445" s="16"/>
      <c r="W445" s="16"/>
      <c r="X445" s="16"/>
      <c r="Y445" s="16"/>
      <c r="Z445" s="16"/>
      <c r="AA445" s="16"/>
      <c r="AB445" s="16"/>
      <c r="AC445" s="16"/>
      <c r="AD445" s="16"/>
      <c r="AE445" s="16"/>
      <c r="AT445" s="290" t="s">
        <v>170</v>
      </c>
      <c r="AU445" s="290" t="s">
        <v>157</v>
      </c>
      <c r="AV445" s="16" t="s">
        <v>157</v>
      </c>
      <c r="AW445" s="16" t="s">
        <v>35</v>
      </c>
      <c r="AX445" s="16" t="s">
        <v>77</v>
      </c>
      <c r="AY445" s="290" t="s">
        <v>156</v>
      </c>
    </row>
    <row r="446" s="15" customFormat="1">
      <c r="A446" s="15"/>
      <c r="B446" s="260"/>
      <c r="C446" s="261"/>
      <c r="D446" s="233" t="s">
        <v>170</v>
      </c>
      <c r="E446" s="262" t="s">
        <v>1</v>
      </c>
      <c r="F446" s="263" t="s">
        <v>1478</v>
      </c>
      <c r="G446" s="261"/>
      <c r="H446" s="262" t="s">
        <v>1</v>
      </c>
      <c r="I446" s="264"/>
      <c r="J446" s="261"/>
      <c r="K446" s="261"/>
      <c r="L446" s="265"/>
      <c r="M446" s="266"/>
      <c r="N446" s="267"/>
      <c r="O446" s="267"/>
      <c r="P446" s="267"/>
      <c r="Q446" s="267"/>
      <c r="R446" s="267"/>
      <c r="S446" s="267"/>
      <c r="T446" s="268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69" t="s">
        <v>170</v>
      </c>
      <c r="AU446" s="269" t="s">
        <v>157</v>
      </c>
      <c r="AV446" s="15" t="s">
        <v>85</v>
      </c>
      <c r="AW446" s="15" t="s">
        <v>35</v>
      </c>
      <c r="AX446" s="15" t="s">
        <v>77</v>
      </c>
      <c r="AY446" s="269" t="s">
        <v>156</v>
      </c>
    </row>
    <row r="447" s="13" customFormat="1">
      <c r="A447" s="13"/>
      <c r="B447" s="238"/>
      <c r="C447" s="239"/>
      <c r="D447" s="233" t="s">
        <v>170</v>
      </c>
      <c r="E447" s="240" t="s">
        <v>1</v>
      </c>
      <c r="F447" s="241" t="s">
        <v>1479</v>
      </c>
      <c r="G447" s="239"/>
      <c r="H447" s="242">
        <v>66</v>
      </c>
      <c r="I447" s="243"/>
      <c r="J447" s="239"/>
      <c r="K447" s="239"/>
      <c r="L447" s="244"/>
      <c r="M447" s="245"/>
      <c r="N447" s="246"/>
      <c r="O447" s="246"/>
      <c r="P447" s="246"/>
      <c r="Q447" s="246"/>
      <c r="R447" s="246"/>
      <c r="S447" s="246"/>
      <c r="T447" s="247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8" t="s">
        <v>170</v>
      </c>
      <c r="AU447" s="248" t="s">
        <v>157</v>
      </c>
      <c r="AV447" s="13" t="s">
        <v>87</v>
      </c>
      <c r="AW447" s="13" t="s">
        <v>35</v>
      </c>
      <c r="AX447" s="13" t="s">
        <v>77</v>
      </c>
      <c r="AY447" s="248" t="s">
        <v>156</v>
      </c>
    </row>
    <row r="448" s="13" customFormat="1">
      <c r="A448" s="13"/>
      <c r="B448" s="238"/>
      <c r="C448" s="239"/>
      <c r="D448" s="233" t="s">
        <v>170</v>
      </c>
      <c r="E448" s="240" t="s">
        <v>1</v>
      </c>
      <c r="F448" s="241" t="s">
        <v>1480</v>
      </c>
      <c r="G448" s="239"/>
      <c r="H448" s="242">
        <v>84</v>
      </c>
      <c r="I448" s="243"/>
      <c r="J448" s="239"/>
      <c r="K448" s="239"/>
      <c r="L448" s="244"/>
      <c r="M448" s="245"/>
      <c r="N448" s="246"/>
      <c r="O448" s="246"/>
      <c r="P448" s="246"/>
      <c r="Q448" s="246"/>
      <c r="R448" s="246"/>
      <c r="S448" s="246"/>
      <c r="T448" s="247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8" t="s">
        <v>170</v>
      </c>
      <c r="AU448" s="248" t="s">
        <v>157</v>
      </c>
      <c r="AV448" s="13" t="s">
        <v>87</v>
      </c>
      <c r="AW448" s="13" t="s">
        <v>35</v>
      </c>
      <c r="AX448" s="13" t="s">
        <v>77</v>
      </c>
      <c r="AY448" s="248" t="s">
        <v>156</v>
      </c>
    </row>
    <row r="449" s="13" customFormat="1">
      <c r="A449" s="13"/>
      <c r="B449" s="238"/>
      <c r="C449" s="239"/>
      <c r="D449" s="233" t="s">
        <v>170</v>
      </c>
      <c r="E449" s="240" t="s">
        <v>1</v>
      </c>
      <c r="F449" s="241" t="s">
        <v>1644</v>
      </c>
      <c r="G449" s="239"/>
      <c r="H449" s="242">
        <v>54</v>
      </c>
      <c r="I449" s="243"/>
      <c r="J449" s="239"/>
      <c r="K449" s="239"/>
      <c r="L449" s="244"/>
      <c r="M449" s="245"/>
      <c r="N449" s="246"/>
      <c r="O449" s="246"/>
      <c r="P449" s="246"/>
      <c r="Q449" s="246"/>
      <c r="R449" s="246"/>
      <c r="S449" s="246"/>
      <c r="T449" s="247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8" t="s">
        <v>170</v>
      </c>
      <c r="AU449" s="248" t="s">
        <v>157</v>
      </c>
      <c r="AV449" s="13" t="s">
        <v>87</v>
      </c>
      <c r="AW449" s="13" t="s">
        <v>35</v>
      </c>
      <c r="AX449" s="13" t="s">
        <v>77</v>
      </c>
      <c r="AY449" s="248" t="s">
        <v>156</v>
      </c>
    </row>
    <row r="450" s="16" customFormat="1">
      <c r="A450" s="16"/>
      <c r="B450" s="280"/>
      <c r="C450" s="281"/>
      <c r="D450" s="233" t="s">
        <v>170</v>
      </c>
      <c r="E450" s="282" t="s">
        <v>1</v>
      </c>
      <c r="F450" s="283" t="s">
        <v>522</v>
      </c>
      <c r="G450" s="281"/>
      <c r="H450" s="284">
        <v>204</v>
      </c>
      <c r="I450" s="285"/>
      <c r="J450" s="281"/>
      <c r="K450" s="281"/>
      <c r="L450" s="286"/>
      <c r="M450" s="287"/>
      <c r="N450" s="288"/>
      <c r="O450" s="288"/>
      <c r="P450" s="288"/>
      <c r="Q450" s="288"/>
      <c r="R450" s="288"/>
      <c r="S450" s="288"/>
      <c r="T450" s="289"/>
      <c r="U450" s="16"/>
      <c r="V450" s="16"/>
      <c r="W450" s="16"/>
      <c r="X450" s="16"/>
      <c r="Y450" s="16"/>
      <c r="Z450" s="16"/>
      <c r="AA450" s="16"/>
      <c r="AB450" s="16"/>
      <c r="AC450" s="16"/>
      <c r="AD450" s="16"/>
      <c r="AE450" s="16"/>
      <c r="AT450" s="290" t="s">
        <v>170</v>
      </c>
      <c r="AU450" s="290" t="s">
        <v>157</v>
      </c>
      <c r="AV450" s="16" t="s">
        <v>157</v>
      </c>
      <c r="AW450" s="16" t="s">
        <v>35</v>
      </c>
      <c r="AX450" s="16" t="s">
        <v>77</v>
      </c>
      <c r="AY450" s="290" t="s">
        <v>156</v>
      </c>
    </row>
    <row r="451" s="14" customFormat="1">
      <c r="A451" s="14"/>
      <c r="B451" s="249"/>
      <c r="C451" s="250"/>
      <c r="D451" s="233" t="s">
        <v>170</v>
      </c>
      <c r="E451" s="251" t="s">
        <v>1</v>
      </c>
      <c r="F451" s="252" t="s">
        <v>174</v>
      </c>
      <c r="G451" s="250"/>
      <c r="H451" s="253">
        <v>204</v>
      </c>
      <c r="I451" s="254"/>
      <c r="J451" s="250"/>
      <c r="K451" s="250"/>
      <c r="L451" s="255"/>
      <c r="M451" s="256"/>
      <c r="N451" s="257"/>
      <c r="O451" s="257"/>
      <c r="P451" s="257"/>
      <c r="Q451" s="257"/>
      <c r="R451" s="257"/>
      <c r="S451" s="257"/>
      <c r="T451" s="258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9" t="s">
        <v>170</v>
      </c>
      <c r="AU451" s="259" t="s">
        <v>157</v>
      </c>
      <c r="AV451" s="14" t="s">
        <v>166</v>
      </c>
      <c r="AW451" s="14" t="s">
        <v>35</v>
      </c>
      <c r="AX451" s="14" t="s">
        <v>85</v>
      </c>
      <c r="AY451" s="259" t="s">
        <v>156</v>
      </c>
    </row>
    <row r="452" s="2" customFormat="1" ht="24.15" customHeight="1">
      <c r="A452" s="40"/>
      <c r="B452" s="41"/>
      <c r="C452" s="220" t="s">
        <v>395</v>
      </c>
      <c r="D452" s="220" t="s">
        <v>161</v>
      </c>
      <c r="E452" s="221" t="s">
        <v>1645</v>
      </c>
      <c r="F452" s="222" t="s">
        <v>1646</v>
      </c>
      <c r="G452" s="223" t="s">
        <v>185</v>
      </c>
      <c r="H452" s="224">
        <v>87</v>
      </c>
      <c r="I452" s="225"/>
      <c r="J452" s="226">
        <f>ROUND(I452*H452,2)</f>
        <v>0</v>
      </c>
      <c r="K452" s="222" t="s">
        <v>165</v>
      </c>
      <c r="L452" s="46"/>
      <c r="M452" s="227" t="s">
        <v>1</v>
      </c>
      <c r="N452" s="228" t="s">
        <v>42</v>
      </c>
      <c r="O452" s="93"/>
      <c r="P452" s="229">
        <f>O452*H452</f>
        <v>0</v>
      </c>
      <c r="Q452" s="229">
        <v>0.00097999999999999997</v>
      </c>
      <c r="R452" s="229">
        <f>Q452*H452</f>
        <v>0.085260000000000002</v>
      </c>
      <c r="S452" s="229">
        <v>0</v>
      </c>
      <c r="T452" s="230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31" t="s">
        <v>273</v>
      </c>
      <c r="AT452" s="231" t="s">
        <v>161</v>
      </c>
      <c r="AU452" s="231" t="s">
        <v>157</v>
      </c>
      <c r="AY452" s="19" t="s">
        <v>156</v>
      </c>
      <c r="BE452" s="232">
        <f>IF(N452="základní",J452,0)</f>
        <v>0</v>
      </c>
      <c r="BF452" s="232">
        <f>IF(N452="snížená",J452,0)</f>
        <v>0</v>
      </c>
      <c r="BG452" s="232">
        <f>IF(N452="zákl. přenesená",J452,0)</f>
        <v>0</v>
      </c>
      <c r="BH452" s="232">
        <f>IF(N452="sníž. přenesená",J452,0)</f>
        <v>0</v>
      </c>
      <c r="BI452" s="232">
        <f>IF(N452="nulová",J452,0)</f>
        <v>0</v>
      </c>
      <c r="BJ452" s="19" t="s">
        <v>85</v>
      </c>
      <c r="BK452" s="232">
        <f>ROUND(I452*H452,2)</f>
        <v>0</v>
      </c>
      <c r="BL452" s="19" t="s">
        <v>273</v>
      </c>
      <c r="BM452" s="231" t="s">
        <v>1647</v>
      </c>
    </row>
    <row r="453" s="2" customFormat="1">
      <c r="A453" s="40"/>
      <c r="B453" s="41"/>
      <c r="C453" s="42"/>
      <c r="D453" s="233" t="s">
        <v>168</v>
      </c>
      <c r="E453" s="42"/>
      <c r="F453" s="234" t="s">
        <v>1648</v>
      </c>
      <c r="G453" s="42"/>
      <c r="H453" s="42"/>
      <c r="I453" s="235"/>
      <c r="J453" s="42"/>
      <c r="K453" s="42"/>
      <c r="L453" s="46"/>
      <c r="M453" s="236"/>
      <c r="N453" s="237"/>
      <c r="O453" s="93"/>
      <c r="P453" s="93"/>
      <c r="Q453" s="93"/>
      <c r="R453" s="93"/>
      <c r="S453" s="93"/>
      <c r="T453" s="94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168</v>
      </c>
      <c r="AU453" s="19" t="s">
        <v>157</v>
      </c>
    </row>
    <row r="454" s="15" customFormat="1">
      <c r="A454" s="15"/>
      <c r="B454" s="260"/>
      <c r="C454" s="261"/>
      <c r="D454" s="233" t="s">
        <v>170</v>
      </c>
      <c r="E454" s="262" t="s">
        <v>1</v>
      </c>
      <c r="F454" s="263" t="s">
        <v>1416</v>
      </c>
      <c r="G454" s="261"/>
      <c r="H454" s="262" t="s">
        <v>1</v>
      </c>
      <c r="I454" s="264"/>
      <c r="J454" s="261"/>
      <c r="K454" s="261"/>
      <c r="L454" s="265"/>
      <c r="M454" s="266"/>
      <c r="N454" s="267"/>
      <c r="O454" s="267"/>
      <c r="P454" s="267"/>
      <c r="Q454" s="267"/>
      <c r="R454" s="267"/>
      <c r="S454" s="267"/>
      <c r="T454" s="268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69" t="s">
        <v>170</v>
      </c>
      <c r="AU454" s="269" t="s">
        <v>157</v>
      </c>
      <c r="AV454" s="15" t="s">
        <v>85</v>
      </c>
      <c r="AW454" s="15" t="s">
        <v>35</v>
      </c>
      <c r="AX454" s="15" t="s">
        <v>77</v>
      </c>
      <c r="AY454" s="269" t="s">
        <v>156</v>
      </c>
    </row>
    <row r="455" s="15" customFormat="1">
      <c r="A455" s="15"/>
      <c r="B455" s="260"/>
      <c r="C455" s="261"/>
      <c r="D455" s="233" t="s">
        <v>170</v>
      </c>
      <c r="E455" s="262" t="s">
        <v>1</v>
      </c>
      <c r="F455" s="263" t="s">
        <v>1649</v>
      </c>
      <c r="G455" s="261"/>
      <c r="H455" s="262" t="s">
        <v>1</v>
      </c>
      <c r="I455" s="264"/>
      <c r="J455" s="261"/>
      <c r="K455" s="261"/>
      <c r="L455" s="265"/>
      <c r="M455" s="266"/>
      <c r="N455" s="267"/>
      <c r="O455" s="267"/>
      <c r="P455" s="267"/>
      <c r="Q455" s="267"/>
      <c r="R455" s="267"/>
      <c r="S455" s="267"/>
      <c r="T455" s="268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69" t="s">
        <v>170</v>
      </c>
      <c r="AU455" s="269" t="s">
        <v>157</v>
      </c>
      <c r="AV455" s="15" t="s">
        <v>85</v>
      </c>
      <c r="AW455" s="15" t="s">
        <v>35</v>
      </c>
      <c r="AX455" s="15" t="s">
        <v>77</v>
      </c>
      <c r="AY455" s="269" t="s">
        <v>156</v>
      </c>
    </row>
    <row r="456" s="13" customFormat="1">
      <c r="A456" s="13"/>
      <c r="B456" s="238"/>
      <c r="C456" s="239"/>
      <c r="D456" s="233" t="s">
        <v>170</v>
      </c>
      <c r="E456" s="240" t="s">
        <v>1</v>
      </c>
      <c r="F456" s="241" t="s">
        <v>1650</v>
      </c>
      <c r="G456" s="239"/>
      <c r="H456" s="242">
        <v>27</v>
      </c>
      <c r="I456" s="243"/>
      <c r="J456" s="239"/>
      <c r="K456" s="239"/>
      <c r="L456" s="244"/>
      <c r="M456" s="245"/>
      <c r="N456" s="246"/>
      <c r="O456" s="246"/>
      <c r="P456" s="246"/>
      <c r="Q456" s="246"/>
      <c r="R456" s="246"/>
      <c r="S456" s="246"/>
      <c r="T456" s="247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8" t="s">
        <v>170</v>
      </c>
      <c r="AU456" s="248" t="s">
        <v>157</v>
      </c>
      <c r="AV456" s="13" t="s">
        <v>87</v>
      </c>
      <c r="AW456" s="13" t="s">
        <v>35</v>
      </c>
      <c r="AX456" s="13" t="s">
        <v>77</v>
      </c>
      <c r="AY456" s="248" t="s">
        <v>156</v>
      </c>
    </row>
    <row r="457" s="13" customFormat="1">
      <c r="A457" s="13"/>
      <c r="B457" s="238"/>
      <c r="C457" s="239"/>
      <c r="D457" s="233" t="s">
        <v>170</v>
      </c>
      <c r="E457" s="240" t="s">
        <v>1</v>
      </c>
      <c r="F457" s="241" t="s">
        <v>1651</v>
      </c>
      <c r="G457" s="239"/>
      <c r="H457" s="242">
        <v>36</v>
      </c>
      <c r="I457" s="243"/>
      <c r="J457" s="239"/>
      <c r="K457" s="239"/>
      <c r="L457" s="244"/>
      <c r="M457" s="245"/>
      <c r="N457" s="246"/>
      <c r="O457" s="246"/>
      <c r="P457" s="246"/>
      <c r="Q457" s="246"/>
      <c r="R457" s="246"/>
      <c r="S457" s="246"/>
      <c r="T457" s="247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8" t="s">
        <v>170</v>
      </c>
      <c r="AU457" s="248" t="s">
        <v>157</v>
      </c>
      <c r="AV457" s="13" t="s">
        <v>87</v>
      </c>
      <c r="AW457" s="13" t="s">
        <v>35</v>
      </c>
      <c r="AX457" s="13" t="s">
        <v>77</v>
      </c>
      <c r="AY457" s="248" t="s">
        <v>156</v>
      </c>
    </row>
    <row r="458" s="13" customFormat="1">
      <c r="A458" s="13"/>
      <c r="B458" s="238"/>
      <c r="C458" s="239"/>
      <c r="D458" s="233" t="s">
        <v>170</v>
      </c>
      <c r="E458" s="240" t="s">
        <v>1</v>
      </c>
      <c r="F458" s="241" t="s">
        <v>1652</v>
      </c>
      <c r="G458" s="239"/>
      <c r="H458" s="242">
        <v>24</v>
      </c>
      <c r="I458" s="243"/>
      <c r="J458" s="239"/>
      <c r="K458" s="239"/>
      <c r="L458" s="244"/>
      <c r="M458" s="245"/>
      <c r="N458" s="246"/>
      <c r="O458" s="246"/>
      <c r="P458" s="246"/>
      <c r="Q458" s="246"/>
      <c r="R458" s="246"/>
      <c r="S458" s="246"/>
      <c r="T458" s="247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8" t="s">
        <v>170</v>
      </c>
      <c r="AU458" s="248" t="s">
        <v>157</v>
      </c>
      <c r="AV458" s="13" t="s">
        <v>87</v>
      </c>
      <c r="AW458" s="13" t="s">
        <v>35</v>
      </c>
      <c r="AX458" s="13" t="s">
        <v>77</v>
      </c>
      <c r="AY458" s="248" t="s">
        <v>156</v>
      </c>
    </row>
    <row r="459" s="16" customFormat="1">
      <c r="A459" s="16"/>
      <c r="B459" s="280"/>
      <c r="C459" s="281"/>
      <c r="D459" s="233" t="s">
        <v>170</v>
      </c>
      <c r="E459" s="282" t="s">
        <v>1</v>
      </c>
      <c r="F459" s="283" t="s">
        <v>522</v>
      </c>
      <c r="G459" s="281"/>
      <c r="H459" s="284">
        <v>87</v>
      </c>
      <c r="I459" s="285"/>
      <c r="J459" s="281"/>
      <c r="K459" s="281"/>
      <c r="L459" s="286"/>
      <c r="M459" s="287"/>
      <c r="N459" s="288"/>
      <c r="O459" s="288"/>
      <c r="P459" s="288"/>
      <c r="Q459" s="288"/>
      <c r="R459" s="288"/>
      <c r="S459" s="288"/>
      <c r="T459" s="289"/>
      <c r="U459" s="16"/>
      <c r="V459" s="16"/>
      <c r="W459" s="16"/>
      <c r="X459" s="16"/>
      <c r="Y459" s="16"/>
      <c r="Z459" s="16"/>
      <c r="AA459" s="16"/>
      <c r="AB459" s="16"/>
      <c r="AC459" s="16"/>
      <c r="AD459" s="16"/>
      <c r="AE459" s="16"/>
      <c r="AT459" s="290" t="s">
        <v>170</v>
      </c>
      <c r="AU459" s="290" t="s">
        <v>157</v>
      </c>
      <c r="AV459" s="16" t="s">
        <v>157</v>
      </c>
      <c r="AW459" s="16" t="s">
        <v>35</v>
      </c>
      <c r="AX459" s="16" t="s">
        <v>77</v>
      </c>
      <c r="AY459" s="290" t="s">
        <v>156</v>
      </c>
    </row>
    <row r="460" s="14" customFormat="1">
      <c r="A460" s="14"/>
      <c r="B460" s="249"/>
      <c r="C460" s="250"/>
      <c r="D460" s="233" t="s">
        <v>170</v>
      </c>
      <c r="E460" s="251" t="s">
        <v>1</v>
      </c>
      <c r="F460" s="252" t="s">
        <v>174</v>
      </c>
      <c r="G460" s="250"/>
      <c r="H460" s="253">
        <v>87</v>
      </c>
      <c r="I460" s="254"/>
      <c r="J460" s="250"/>
      <c r="K460" s="250"/>
      <c r="L460" s="255"/>
      <c r="M460" s="256"/>
      <c r="N460" s="257"/>
      <c r="O460" s="257"/>
      <c r="P460" s="257"/>
      <c r="Q460" s="257"/>
      <c r="R460" s="257"/>
      <c r="S460" s="257"/>
      <c r="T460" s="258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9" t="s">
        <v>170</v>
      </c>
      <c r="AU460" s="259" t="s">
        <v>157</v>
      </c>
      <c r="AV460" s="14" t="s">
        <v>166</v>
      </c>
      <c r="AW460" s="14" t="s">
        <v>35</v>
      </c>
      <c r="AX460" s="14" t="s">
        <v>85</v>
      </c>
      <c r="AY460" s="259" t="s">
        <v>156</v>
      </c>
    </row>
    <row r="461" s="2" customFormat="1" ht="24.15" customHeight="1">
      <c r="A461" s="40"/>
      <c r="B461" s="41"/>
      <c r="C461" s="220" t="s">
        <v>436</v>
      </c>
      <c r="D461" s="220" t="s">
        <v>161</v>
      </c>
      <c r="E461" s="221" t="s">
        <v>1653</v>
      </c>
      <c r="F461" s="222" t="s">
        <v>1654</v>
      </c>
      <c r="G461" s="223" t="s">
        <v>185</v>
      </c>
      <c r="H461" s="224">
        <v>29</v>
      </c>
      <c r="I461" s="225"/>
      <c r="J461" s="226">
        <f>ROUND(I461*H461,2)</f>
        <v>0</v>
      </c>
      <c r="K461" s="222" t="s">
        <v>165</v>
      </c>
      <c r="L461" s="46"/>
      <c r="M461" s="227" t="s">
        <v>1</v>
      </c>
      <c r="N461" s="228" t="s">
        <v>42</v>
      </c>
      <c r="O461" s="93"/>
      <c r="P461" s="229">
        <f>O461*H461</f>
        <v>0</v>
      </c>
      <c r="Q461" s="229">
        <v>0.00115</v>
      </c>
      <c r="R461" s="229">
        <f>Q461*H461</f>
        <v>0.033349999999999998</v>
      </c>
      <c r="S461" s="229">
        <v>0</v>
      </c>
      <c r="T461" s="230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31" t="s">
        <v>273</v>
      </c>
      <c r="AT461" s="231" t="s">
        <v>161</v>
      </c>
      <c r="AU461" s="231" t="s">
        <v>157</v>
      </c>
      <c r="AY461" s="19" t="s">
        <v>156</v>
      </c>
      <c r="BE461" s="232">
        <f>IF(N461="základní",J461,0)</f>
        <v>0</v>
      </c>
      <c r="BF461" s="232">
        <f>IF(N461="snížená",J461,0)</f>
        <v>0</v>
      </c>
      <c r="BG461" s="232">
        <f>IF(N461="zákl. přenesená",J461,0)</f>
        <v>0</v>
      </c>
      <c r="BH461" s="232">
        <f>IF(N461="sníž. přenesená",J461,0)</f>
        <v>0</v>
      </c>
      <c r="BI461" s="232">
        <f>IF(N461="nulová",J461,0)</f>
        <v>0</v>
      </c>
      <c r="BJ461" s="19" t="s">
        <v>85</v>
      </c>
      <c r="BK461" s="232">
        <f>ROUND(I461*H461,2)</f>
        <v>0</v>
      </c>
      <c r="BL461" s="19" t="s">
        <v>273</v>
      </c>
      <c r="BM461" s="231" t="s">
        <v>1655</v>
      </c>
    </row>
    <row r="462" s="2" customFormat="1">
      <c r="A462" s="40"/>
      <c r="B462" s="41"/>
      <c r="C462" s="42"/>
      <c r="D462" s="233" t="s">
        <v>168</v>
      </c>
      <c r="E462" s="42"/>
      <c r="F462" s="234" t="s">
        <v>1656</v>
      </c>
      <c r="G462" s="42"/>
      <c r="H462" s="42"/>
      <c r="I462" s="235"/>
      <c r="J462" s="42"/>
      <c r="K462" s="42"/>
      <c r="L462" s="46"/>
      <c r="M462" s="236"/>
      <c r="N462" s="237"/>
      <c r="O462" s="93"/>
      <c r="P462" s="93"/>
      <c r="Q462" s="93"/>
      <c r="R462" s="93"/>
      <c r="S462" s="93"/>
      <c r="T462" s="94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T462" s="19" t="s">
        <v>168</v>
      </c>
      <c r="AU462" s="19" t="s">
        <v>157</v>
      </c>
    </row>
    <row r="463" s="15" customFormat="1">
      <c r="A463" s="15"/>
      <c r="B463" s="260"/>
      <c r="C463" s="261"/>
      <c r="D463" s="233" t="s">
        <v>170</v>
      </c>
      <c r="E463" s="262" t="s">
        <v>1</v>
      </c>
      <c r="F463" s="263" t="s">
        <v>1416</v>
      </c>
      <c r="G463" s="261"/>
      <c r="H463" s="262" t="s">
        <v>1</v>
      </c>
      <c r="I463" s="264"/>
      <c r="J463" s="261"/>
      <c r="K463" s="261"/>
      <c r="L463" s="265"/>
      <c r="M463" s="266"/>
      <c r="N463" s="267"/>
      <c r="O463" s="267"/>
      <c r="P463" s="267"/>
      <c r="Q463" s="267"/>
      <c r="R463" s="267"/>
      <c r="S463" s="267"/>
      <c r="T463" s="268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69" t="s">
        <v>170</v>
      </c>
      <c r="AU463" s="269" t="s">
        <v>157</v>
      </c>
      <c r="AV463" s="15" t="s">
        <v>85</v>
      </c>
      <c r="AW463" s="15" t="s">
        <v>35</v>
      </c>
      <c r="AX463" s="15" t="s">
        <v>77</v>
      </c>
      <c r="AY463" s="269" t="s">
        <v>156</v>
      </c>
    </row>
    <row r="464" s="15" customFormat="1">
      <c r="A464" s="15"/>
      <c r="B464" s="260"/>
      <c r="C464" s="261"/>
      <c r="D464" s="233" t="s">
        <v>170</v>
      </c>
      <c r="E464" s="262" t="s">
        <v>1</v>
      </c>
      <c r="F464" s="263" t="s">
        <v>1649</v>
      </c>
      <c r="G464" s="261"/>
      <c r="H464" s="262" t="s">
        <v>1</v>
      </c>
      <c r="I464" s="264"/>
      <c r="J464" s="261"/>
      <c r="K464" s="261"/>
      <c r="L464" s="265"/>
      <c r="M464" s="266"/>
      <c r="N464" s="267"/>
      <c r="O464" s="267"/>
      <c r="P464" s="267"/>
      <c r="Q464" s="267"/>
      <c r="R464" s="267"/>
      <c r="S464" s="267"/>
      <c r="T464" s="268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69" t="s">
        <v>170</v>
      </c>
      <c r="AU464" s="269" t="s">
        <v>157</v>
      </c>
      <c r="AV464" s="15" t="s">
        <v>85</v>
      </c>
      <c r="AW464" s="15" t="s">
        <v>35</v>
      </c>
      <c r="AX464" s="15" t="s">
        <v>77</v>
      </c>
      <c r="AY464" s="269" t="s">
        <v>156</v>
      </c>
    </row>
    <row r="465" s="13" customFormat="1">
      <c r="A465" s="13"/>
      <c r="B465" s="238"/>
      <c r="C465" s="239"/>
      <c r="D465" s="233" t="s">
        <v>170</v>
      </c>
      <c r="E465" s="240" t="s">
        <v>1</v>
      </c>
      <c r="F465" s="241" t="s">
        <v>1657</v>
      </c>
      <c r="G465" s="239"/>
      <c r="H465" s="242">
        <v>14</v>
      </c>
      <c r="I465" s="243"/>
      <c r="J465" s="239"/>
      <c r="K465" s="239"/>
      <c r="L465" s="244"/>
      <c r="M465" s="245"/>
      <c r="N465" s="246"/>
      <c r="O465" s="246"/>
      <c r="P465" s="246"/>
      <c r="Q465" s="246"/>
      <c r="R465" s="246"/>
      <c r="S465" s="246"/>
      <c r="T465" s="247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8" t="s">
        <v>170</v>
      </c>
      <c r="AU465" s="248" t="s">
        <v>157</v>
      </c>
      <c r="AV465" s="13" t="s">
        <v>87</v>
      </c>
      <c r="AW465" s="13" t="s">
        <v>35</v>
      </c>
      <c r="AX465" s="13" t="s">
        <v>77</v>
      </c>
      <c r="AY465" s="248" t="s">
        <v>156</v>
      </c>
    </row>
    <row r="466" s="13" customFormat="1">
      <c r="A466" s="13"/>
      <c r="B466" s="238"/>
      <c r="C466" s="239"/>
      <c r="D466" s="233" t="s">
        <v>170</v>
      </c>
      <c r="E466" s="240" t="s">
        <v>1</v>
      </c>
      <c r="F466" s="241" t="s">
        <v>1658</v>
      </c>
      <c r="G466" s="239"/>
      <c r="H466" s="242">
        <v>15</v>
      </c>
      <c r="I466" s="243"/>
      <c r="J466" s="239"/>
      <c r="K466" s="239"/>
      <c r="L466" s="244"/>
      <c r="M466" s="245"/>
      <c r="N466" s="246"/>
      <c r="O466" s="246"/>
      <c r="P466" s="246"/>
      <c r="Q466" s="246"/>
      <c r="R466" s="246"/>
      <c r="S466" s="246"/>
      <c r="T466" s="247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8" t="s">
        <v>170</v>
      </c>
      <c r="AU466" s="248" t="s">
        <v>157</v>
      </c>
      <c r="AV466" s="13" t="s">
        <v>87</v>
      </c>
      <c r="AW466" s="13" t="s">
        <v>35</v>
      </c>
      <c r="AX466" s="13" t="s">
        <v>77</v>
      </c>
      <c r="AY466" s="248" t="s">
        <v>156</v>
      </c>
    </row>
    <row r="467" s="16" customFormat="1">
      <c r="A467" s="16"/>
      <c r="B467" s="280"/>
      <c r="C467" s="281"/>
      <c r="D467" s="233" t="s">
        <v>170</v>
      </c>
      <c r="E467" s="282" t="s">
        <v>1</v>
      </c>
      <c r="F467" s="283" t="s">
        <v>522</v>
      </c>
      <c r="G467" s="281"/>
      <c r="H467" s="284">
        <v>29</v>
      </c>
      <c r="I467" s="285"/>
      <c r="J467" s="281"/>
      <c r="K467" s="281"/>
      <c r="L467" s="286"/>
      <c r="M467" s="287"/>
      <c r="N467" s="288"/>
      <c r="O467" s="288"/>
      <c r="P467" s="288"/>
      <c r="Q467" s="288"/>
      <c r="R467" s="288"/>
      <c r="S467" s="288"/>
      <c r="T467" s="289"/>
      <c r="U467" s="16"/>
      <c r="V467" s="16"/>
      <c r="W467" s="16"/>
      <c r="X467" s="16"/>
      <c r="Y467" s="16"/>
      <c r="Z467" s="16"/>
      <c r="AA467" s="16"/>
      <c r="AB467" s="16"/>
      <c r="AC467" s="16"/>
      <c r="AD467" s="16"/>
      <c r="AE467" s="16"/>
      <c r="AT467" s="290" t="s">
        <v>170</v>
      </c>
      <c r="AU467" s="290" t="s">
        <v>157</v>
      </c>
      <c r="AV467" s="16" t="s">
        <v>157</v>
      </c>
      <c r="AW467" s="16" t="s">
        <v>35</v>
      </c>
      <c r="AX467" s="16" t="s">
        <v>77</v>
      </c>
      <c r="AY467" s="290" t="s">
        <v>156</v>
      </c>
    </row>
    <row r="468" s="14" customFormat="1">
      <c r="A468" s="14"/>
      <c r="B468" s="249"/>
      <c r="C468" s="250"/>
      <c r="D468" s="233" t="s">
        <v>170</v>
      </c>
      <c r="E468" s="251" t="s">
        <v>1</v>
      </c>
      <c r="F468" s="252" t="s">
        <v>174</v>
      </c>
      <c r="G468" s="250"/>
      <c r="H468" s="253">
        <v>29</v>
      </c>
      <c r="I468" s="254"/>
      <c r="J468" s="250"/>
      <c r="K468" s="250"/>
      <c r="L468" s="255"/>
      <c r="M468" s="256"/>
      <c r="N468" s="257"/>
      <c r="O468" s="257"/>
      <c r="P468" s="257"/>
      <c r="Q468" s="257"/>
      <c r="R468" s="257"/>
      <c r="S468" s="257"/>
      <c r="T468" s="258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9" t="s">
        <v>170</v>
      </c>
      <c r="AU468" s="259" t="s">
        <v>157</v>
      </c>
      <c r="AV468" s="14" t="s">
        <v>166</v>
      </c>
      <c r="AW468" s="14" t="s">
        <v>35</v>
      </c>
      <c r="AX468" s="14" t="s">
        <v>85</v>
      </c>
      <c r="AY468" s="259" t="s">
        <v>156</v>
      </c>
    </row>
    <row r="469" s="2" customFormat="1" ht="16.5" customHeight="1">
      <c r="A469" s="40"/>
      <c r="B469" s="41"/>
      <c r="C469" s="220" t="s">
        <v>626</v>
      </c>
      <c r="D469" s="220" t="s">
        <v>161</v>
      </c>
      <c r="E469" s="221" t="s">
        <v>1659</v>
      </c>
      <c r="F469" s="222" t="s">
        <v>1660</v>
      </c>
      <c r="G469" s="223" t="s">
        <v>185</v>
      </c>
      <c r="H469" s="224">
        <v>130.5</v>
      </c>
      <c r="I469" s="225"/>
      <c r="J469" s="226">
        <f>ROUND(I469*H469,2)</f>
        <v>0</v>
      </c>
      <c r="K469" s="222" t="s">
        <v>165</v>
      </c>
      <c r="L469" s="46"/>
      <c r="M469" s="227" t="s">
        <v>1</v>
      </c>
      <c r="N469" s="228" t="s">
        <v>42</v>
      </c>
      <c r="O469" s="93"/>
      <c r="P469" s="229">
        <f>O469*H469</f>
        <v>0</v>
      </c>
      <c r="Q469" s="229">
        <v>0</v>
      </c>
      <c r="R469" s="229">
        <f>Q469*H469</f>
        <v>0</v>
      </c>
      <c r="S469" s="229">
        <v>0.00023000000000000001</v>
      </c>
      <c r="T469" s="230">
        <f>S469*H469</f>
        <v>0.030015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31" t="s">
        <v>273</v>
      </c>
      <c r="AT469" s="231" t="s">
        <v>161</v>
      </c>
      <c r="AU469" s="231" t="s">
        <v>157</v>
      </c>
      <c r="AY469" s="19" t="s">
        <v>156</v>
      </c>
      <c r="BE469" s="232">
        <f>IF(N469="základní",J469,0)</f>
        <v>0</v>
      </c>
      <c r="BF469" s="232">
        <f>IF(N469="snížená",J469,0)</f>
        <v>0</v>
      </c>
      <c r="BG469" s="232">
        <f>IF(N469="zákl. přenesená",J469,0)</f>
        <v>0</v>
      </c>
      <c r="BH469" s="232">
        <f>IF(N469="sníž. přenesená",J469,0)</f>
        <v>0</v>
      </c>
      <c r="BI469" s="232">
        <f>IF(N469="nulová",J469,0)</f>
        <v>0</v>
      </c>
      <c r="BJ469" s="19" t="s">
        <v>85</v>
      </c>
      <c r="BK469" s="232">
        <f>ROUND(I469*H469,2)</f>
        <v>0</v>
      </c>
      <c r="BL469" s="19" t="s">
        <v>273</v>
      </c>
      <c r="BM469" s="231" t="s">
        <v>1661</v>
      </c>
    </row>
    <row r="470" s="2" customFormat="1">
      <c r="A470" s="40"/>
      <c r="B470" s="41"/>
      <c r="C470" s="42"/>
      <c r="D470" s="233" t="s">
        <v>168</v>
      </c>
      <c r="E470" s="42"/>
      <c r="F470" s="234" t="s">
        <v>1662</v>
      </c>
      <c r="G470" s="42"/>
      <c r="H470" s="42"/>
      <c r="I470" s="235"/>
      <c r="J470" s="42"/>
      <c r="K470" s="42"/>
      <c r="L470" s="46"/>
      <c r="M470" s="236"/>
      <c r="N470" s="237"/>
      <c r="O470" s="93"/>
      <c r="P470" s="93"/>
      <c r="Q470" s="93"/>
      <c r="R470" s="93"/>
      <c r="S470" s="93"/>
      <c r="T470" s="94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168</v>
      </c>
      <c r="AU470" s="19" t="s">
        <v>157</v>
      </c>
    </row>
    <row r="471" s="15" customFormat="1">
      <c r="A471" s="15"/>
      <c r="B471" s="260"/>
      <c r="C471" s="261"/>
      <c r="D471" s="233" t="s">
        <v>170</v>
      </c>
      <c r="E471" s="262" t="s">
        <v>1</v>
      </c>
      <c r="F471" s="263" t="s">
        <v>1416</v>
      </c>
      <c r="G471" s="261"/>
      <c r="H471" s="262" t="s">
        <v>1</v>
      </c>
      <c r="I471" s="264"/>
      <c r="J471" s="261"/>
      <c r="K471" s="261"/>
      <c r="L471" s="265"/>
      <c r="M471" s="266"/>
      <c r="N471" s="267"/>
      <c r="O471" s="267"/>
      <c r="P471" s="267"/>
      <c r="Q471" s="267"/>
      <c r="R471" s="267"/>
      <c r="S471" s="267"/>
      <c r="T471" s="268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69" t="s">
        <v>170</v>
      </c>
      <c r="AU471" s="269" t="s">
        <v>157</v>
      </c>
      <c r="AV471" s="15" t="s">
        <v>85</v>
      </c>
      <c r="AW471" s="15" t="s">
        <v>35</v>
      </c>
      <c r="AX471" s="15" t="s">
        <v>77</v>
      </c>
      <c r="AY471" s="269" t="s">
        <v>156</v>
      </c>
    </row>
    <row r="472" s="13" customFormat="1">
      <c r="A472" s="13"/>
      <c r="B472" s="238"/>
      <c r="C472" s="239"/>
      <c r="D472" s="233" t="s">
        <v>170</v>
      </c>
      <c r="E472" s="240" t="s">
        <v>1</v>
      </c>
      <c r="F472" s="241" t="s">
        <v>1663</v>
      </c>
      <c r="G472" s="239"/>
      <c r="H472" s="242">
        <v>130.5</v>
      </c>
      <c r="I472" s="243"/>
      <c r="J472" s="239"/>
      <c r="K472" s="239"/>
      <c r="L472" s="244"/>
      <c r="M472" s="245"/>
      <c r="N472" s="246"/>
      <c r="O472" s="246"/>
      <c r="P472" s="246"/>
      <c r="Q472" s="246"/>
      <c r="R472" s="246"/>
      <c r="S472" s="246"/>
      <c r="T472" s="247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8" t="s">
        <v>170</v>
      </c>
      <c r="AU472" s="248" t="s">
        <v>157</v>
      </c>
      <c r="AV472" s="13" t="s">
        <v>87</v>
      </c>
      <c r="AW472" s="13" t="s">
        <v>35</v>
      </c>
      <c r="AX472" s="13" t="s">
        <v>77</v>
      </c>
      <c r="AY472" s="248" t="s">
        <v>156</v>
      </c>
    </row>
    <row r="473" s="14" customFormat="1">
      <c r="A473" s="14"/>
      <c r="B473" s="249"/>
      <c r="C473" s="250"/>
      <c r="D473" s="233" t="s">
        <v>170</v>
      </c>
      <c r="E473" s="251" t="s">
        <v>1</v>
      </c>
      <c r="F473" s="252" t="s">
        <v>174</v>
      </c>
      <c r="G473" s="250"/>
      <c r="H473" s="253">
        <v>130.5</v>
      </c>
      <c r="I473" s="254"/>
      <c r="J473" s="250"/>
      <c r="K473" s="250"/>
      <c r="L473" s="255"/>
      <c r="M473" s="256"/>
      <c r="N473" s="257"/>
      <c r="O473" s="257"/>
      <c r="P473" s="257"/>
      <c r="Q473" s="257"/>
      <c r="R473" s="257"/>
      <c r="S473" s="257"/>
      <c r="T473" s="258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9" t="s">
        <v>170</v>
      </c>
      <c r="AU473" s="259" t="s">
        <v>157</v>
      </c>
      <c r="AV473" s="14" t="s">
        <v>166</v>
      </c>
      <c r="AW473" s="14" t="s">
        <v>35</v>
      </c>
      <c r="AX473" s="14" t="s">
        <v>85</v>
      </c>
      <c r="AY473" s="259" t="s">
        <v>156</v>
      </c>
    </row>
    <row r="474" s="2" customFormat="1" ht="16.5" customHeight="1">
      <c r="A474" s="40"/>
      <c r="B474" s="41"/>
      <c r="C474" s="220" t="s">
        <v>636</v>
      </c>
      <c r="D474" s="220" t="s">
        <v>161</v>
      </c>
      <c r="E474" s="221" t="s">
        <v>1664</v>
      </c>
      <c r="F474" s="222" t="s">
        <v>1665</v>
      </c>
      <c r="G474" s="223" t="s">
        <v>185</v>
      </c>
      <c r="H474" s="224">
        <v>38</v>
      </c>
      <c r="I474" s="225"/>
      <c r="J474" s="226">
        <f>ROUND(I474*H474,2)</f>
        <v>0</v>
      </c>
      <c r="K474" s="222" t="s">
        <v>165</v>
      </c>
      <c r="L474" s="46"/>
      <c r="M474" s="227" t="s">
        <v>1</v>
      </c>
      <c r="N474" s="228" t="s">
        <v>42</v>
      </c>
      <c r="O474" s="93"/>
      <c r="P474" s="229">
        <f>O474*H474</f>
        <v>0</v>
      </c>
      <c r="Q474" s="229">
        <v>0</v>
      </c>
      <c r="R474" s="229">
        <f>Q474*H474</f>
        <v>0</v>
      </c>
      <c r="S474" s="229">
        <v>0.00024000000000000001</v>
      </c>
      <c r="T474" s="230">
        <f>S474*H474</f>
        <v>0.0091199999999999996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31" t="s">
        <v>273</v>
      </c>
      <c r="AT474" s="231" t="s">
        <v>161</v>
      </c>
      <c r="AU474" s="231" t="s">
        <v>157</v>
      </c>
      <c r="AY474" s="19" t="s">
        <v>156</v>
      </c>
      <c r="BE474" s="232">
        <f>IF(N474="základní",J474,0)</f>
        <v>0</v>
      </c>
      <c r="BF474" s="232">
        <f>IF(N474="snížená",J474,0)</f>
        <v>0</v>
      </c>
      <c r="BG474" s="232">
        <f>IF(N474="zákl. přenesená",J474,0)</f>
        <v>0</v>
      </c>
      <c r="BH474" s="232">
        <f>IF(N474="sníž. přenesená",J474,0)</f>
        <v>0</v>
      </c>
      <c r="BI474" s="232">
        <f>IF(N474="nulová",J474,0)</f>
        <v>0</v>
      </c>
      <c r="BJ474" s="19" t="s">
        <v>85</v>
      </c>
      <c r="BK474" s="232">
        <f>ROUND(I474*H474,2)</f>
        <v>0</v>
      </c>
      <c r="BL474" s="19" t="s">
        <v>273</v>
      </c>
      <c r="BM474" s="231" t="s">
        <v>1666</v>
      </c>
    </row>
    <row r="475" s="2" customFormat="1">
      <c r="A475" s="40"/>
      <c r="B475" s="41"/>
      <c r="C475" s="42"/>
      <c r="D475" s="233" t="s">
        <v>168</v>
      </c>
      <c r="E475" s="42"/>
      <c r="F475" s="234" t="s">
        <v>1667</v>
      </c>
      <c r="G475" s="42"/>
      <c r="H475" s="42"/>
      <c r="I475" s="235"/>
      <c r="J475" s="42"/>
      <c r="K475" s="42"/>
      <c r="L475" s="46"/>
      <c r="M475" s="236"/>
      <c r="N475" s="237"/>
      <c r="O475" s="93"/>
      <c r="P475" s="93"/>
      <c r="Q475" s="93"/>
      <c r="R475" s="93"/>
      <c r="S475" s="93"/>
      <c r="T475" s="94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168</v>
      </c>
      <c r="AU475" s="19" t="s">
        <v>157</v>
      </c>
    </row>
    <row r="476" s="15" customFormat="1">
      <c r="A476" s="15"/>
      <c r="B476" s="260"/>
      <c r="C476" s="261"/>
      <c r="D476" s="233" t="s">
        <v>170</v>
      </c>
      <c r="E476" s="262" t="s">
        <v>1</v>
      </c>
      <c r="F476" s="263" t="s">
        <v>1416</v>
      </c>
      <c r="G476" s="261"/>
      <c r="H476" s="262" t="s">
        <v>1</v>
      </c>
      <c r="I476" s="264"/>
      <c r="J476" s="261"/>
      <c r="K476" s="261"/>
      <c r="L476" s="265"/>
      <c r="M476" s="266"/>
      <c r="N476" s="267"/>
      <c r="O476" s="267"/>
      <c r="P476" s="267"/>
      <c r="Q476" s="267"/>
      <c r="R476" s="267"/>
      <c r="S476" s="267"/>
      <c r="T476" s="268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69" t="s">
        <v>170</v>
      </c>
      <c r="AU476" s="269" t="s">
        <v>157</v>
      </c>
      <c r="AV476" s="15" t="s">
        <v>85</v>
      </c>
      <c r="AW476" s="15" t="s">
        <v>35</v>
      </c>
      <c r="AX476" s="15" t="s">
        <v>77</v>
      </c>
      <c r="AY476" s="269" t="s">
        <v>156</v>
      </c>
    </row>
    <row r="477" s="13" customFormat="1">
      <c r="A477" s="13"/>
      <c r="B477" s="238"/>
      <c r="C477" s="239"/>
      <c r="D477" s="233" t="s">
        <v>170</v>
      </c>
      <c r="E477" s="240" t="s">
        <v>1</v>
      </c>
      <c r="F477" s="241" t="s">
        <v>418</v>
      </c>
      <c r="G477" s="239"/>
      <c r="H477" s="242">
        <v>38</v>
      </c>
      <c r="I477" s="243"/>
      <c r="J477" s="239"/>
      <c r="K477" s="239"/>
      <c r="L477" s="244"/>
      <c r="M477" s="245"/>
      <c r="N477" s="246"/>
      <c r="O477" s="246"/>
      <c r="P477" s="246"/>
      <c r="Q477" s="246"/>
      <c r="R477" s="246"/>
      <c r="S477" s="246"/>
      <c r="T477" s="247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8" t="s">
        <v>170</v>
      </c>
      <c r="AU477" s="248" t="s">
        <v>157</v>
      </c>
      <c r="AV477" s="13" t="s">
        <v>87</v>
      </c>
      <c r="AW477" s="13" t="s">
        <v>35</v>
      </c>
      <c r="AX477" s="13" t="s">
        <v>77</v>
      </c>
      <c r="AY477" s="248" t="s">
        <v>156</v>
      </c>
    </row>
    <row r="478" s="14" customFormat="1">
      <c r="A478" s="14"/>
      <c r="B478" s="249"/>
      <c r="C478" s="250"/>
      <c r="D478" s="233" t="s">
        <v>170</v>
      </c>
      <c r="E478" s="251" t="s">
        <v>1</v>
      </c>
      <c r="F478" s="252" t="s">
        <v>174</v>
      </c>
      <c r="G478" s="250"/>
      <c r="H478" s="253">
        <v>38</v>
      </c>
      <c r="I478" s="254"/>
      <c r="J478" s="250"/>
      <c r="K478" s="250"/>
      <c r="L478" s="255"/>
      <c r="M478" s="256"/>
      <c r="N478" s="257"/>
      <c r="O478" s="257"/>
      <c r="P478" s="257"/>
      <c r="Q478" s="257"/>
      <c r="R478" s="257"/>
      <c r="S478" s="257"/>
      <c r="T478" s="258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9" t="s">
        <v>170</v>
      </c>
      <c r="AU478" s="259" t="s">
        <v>157</v>
      </c>
      <c r="AV478" s="14" t="s">
        <v>166</v>
      </c>
      <c r="AW478" s="14" t="s">
        <v>35</v>
      </c>
      <c r="AX478" s="14" t="s">
        <v>85</v>
      </c>
      <c r="AY478" s="259" t="s">
        <v>156</v>
      </c>
    </row>
    <row r="479" s="2" customFormat="1" ht="16.5" customHeight="1">
      <c r="A479" s="40"/>
      <c r="B479" s="41"/>
      <c r="C479" s="220" t="s">
        <v>641</v>
      </c>
      <c r="D479" s="220" t="s">
        <v>161</v>
      </c>
      <c r="E479" s="221" t="s">
        <v>1668</v>
      </c>
      <c r="F479" s="222" t="s">
        <v>1669</v>
      </c>
      <c r="G479" s="223" t="s">
        <v>185</v>
      </c>
      <c r="H479" s="224">
        <v>183</v>
      </c>
      <c r="I479" s="225"/>
      <c r="J479" s="226">
        <f>ROUND(I479*H479,2)</f>
        <v>0</v>
      </c>
      <c r="K479" s="222" t="s">
        <v>165</v>
      </c>
      <c r="L479" s="46"/>
      <c r="M479" s="227" t="s">
        <v>1</v>
      </c>
      <c r="N479" s="228" t="s">
        <v>42</v>
      </c>
      <c r="O479" s="93"/>
      <c r="P479" s="229">
        <f>O479*H479</f>
        <v>0</v>
      </c>
      <c r="Q479" s="229">
        <v>0.0019189999999999999</v>
      </c>
      <c r="R479" s="229">
        <f>Q479*H479</f>
        <v>0.35117699999999996</v>
      </c>
      <c r="S479" s="229">
        <v>0</v>
      </c>
      <c r="T479" s="230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31" t="s">
        <v>273</v>
      </c>
      <c r="AT479" s="231" t="s">
        <v>161</v>
      </c>
      <c r="AU479" s="231" t="s">
        <v>157</v>
      </c>
      <c r="AY479" s="19" t="s">
        <v>156</v>
      </c>
      <c r="BE479" s="232">
        <f>IF(N479="základní",J479,0)</f>
        <v>0</v>
      </c>
      <c r="BF479" s="232">
        <f>IF(N479="snížená",J479,0)</f>
        <v>0</v>
      </c>
      <c r="BG479" s="232">
        <f>IF(N479="zákl. přenesená",J479,0)</f>
        <v>0</v>
      </c>
      <c r="BH479" s="232">
        <f>IF(N479="sníž. přenesená",J479,0)</f>
        <v>0</v>
      </c>
      <c r="BI479" s="232">
        <f>IF(N479="nulová",J479,0)</f>
        <v>0</v>
      </c>
      <c r="BJ479" s="19" t="s">
        <v>85</v>
      </c>
      <c r="BK479" s="232">
        <f>ROUND(I479*H479,2)</f>
        <v>0</v>
      </c>
      <c r="BL479" s="19" t="s">
        <v>273</v>
      </c>
      <c r="BM479" s="231" t="s">
        <v>1670</v>
      </c>
    </row>
    <row r="480" s="2" customFormat="1">
      <c r="A480" s="40"/>
      <c r="B480" s="41"/>
      <c r="C480" s="42"/>
      <c r="D480" s="233" t="s">
        <v>168</v>
      </c>
      <c r="E480" s="42"/>
      <c r="F480" s="234" t="s">
        <v>1671</v>
      </c>
      <c r="G480" s="42"/>
      <c r="H480" s="42"/>
      <c r="I480" s="235"/>
      <c r="J480" s="42"/>
      <c r="K480" s="42"/>
      <c r="L480" s="46"/>
      <c r="M480" s="236"/>
      <c r="N480" s="237"/>
      <c r="O480" s="93"/>
      <c r="P480" s="93"/>
      <c r="Q480" s="93"/>
      <c r="R480" s="93"/>
      <c r="S480" s="93"/>
      <c r="T480" s="94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T480" s="19" t="s">
        <v>168</v>
      </c>
      <c r="AU480" s="19" t="s">
        <v>157</v>
      </c>
    </row>
    <row r="481" s="15" customFormat="1">
      <c r="A481" s="15"/>
      <c r="B481" s="260"/>
      <c r="C481" s="261"/>
      <c r="D481" s="233" t="s">
        <v>170</v>
      </c>
      <c r="E481" s="262" t="s">
        <v>1</v>
      </c>
      <c r="F481" s="263" t="s">
        <v>1416</v>
      </c>
      <c r="G481" s="261"/>
      <c r="H481" s="262" t="s">
        <v>1</v>
      </c>
      <c r="I481" s="264"/>
      <c r="J481" s="261"/>
      <c r="K481" s="261"/>
      <c r="L481" s="265"/>
      <c r="M481" s="266"/>
      <c r="N481" s="267"/>
      <c r="O481" s="267"/>
      <c r="P481" s="267"/>
      <c r="Q481" s="267"/>
      <c r="R481" s="267"/>
      <c r="S481" s="267"/>
      <c r="T481" s="268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69" t="s">
        <v>170</v>
      </c>
      <c r="AU481" s="269" t="s">
        <v>157</v>
      </c>
      <c r="AV481" s="15" t="s">
        <v>85</v>
      </c>
      <c r="AW481" s="15" t="s">
        <v>35</v>
      </c>
      <c r="AX481" s="15" t="s">
        <v>77</v>
      </c>
      <c r="AY481" s="269" t="s">
        <v>156</v>
      </c>
    </row>
    <row r="482" s="13" customFormat="1">
      <c r="A482" s="13"/>
      <c r="B482" s="238"/>
      <c r="C482" s="239"/>
      <c r="D482" s="233" t="s">
        <v>170</v>
      </c>
      <c r="E482" s="240" t="s">
        <v>1</v>
      </c>
      <c r="F482" s="241" t="s">
        <v>1672</v>
      </c>
      <c r="G482" s="239"/>
      <c r="H482" s="242">
        <v>54</v>
      </c>
      <c r="I482" s="243"/>
      <c r="J482" s="239"/>
      <c r="K482" s="239"/>
      <c r="L482" s="244"/>
      <c r="M482" s="245"/>
      <c r="N482" s="246"/>
      <c r="O482" s="246"/>
      <c r="P482" s="246"/>
      <c r="Q482" s="246"/>
      <c r="R482" s="246"/>
      <c r="S482" s="246"/>
      <c r="T482" s="247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8" t="s">
        <v>170</v>
      </c>
      <c r="AU482" s="248" t="s">
        <v>157</v>
      </c>
      <c r="AV482" s="13" t="s">
        <v>87</v>
      </c>
      <c r="AW482" s="13" t="s">
        <v>35</v>
      </c>
      <c r="AX482" s="13" t="s">
        <v>77</v>
      </c>
      <c r="AY482" s="248" t="s">
        <v>156</v>
      </c>
    </row>
    <row r="483" s="13" customFormat="1">
      <c r="A483" s="13"/>
      <c r="B483" s="238"/>
      <c r="C483" s="239"/>
      <c r="D483" s="233" t="s">
        <v>170</v>
      </c>
      <c r="E483" s="240" t="s">
        <v>1</v>
      </c>
      <c r="F483" s="241" t="s">
        <v>1480</v>
      </c>
      <c r="G483" s="239"/>
      <c r="H483" s="242">
        <v>84</v>
      </c>
      <c r="I483" s="243"/>
      <c r="J483" s="239"/>
      <c r="K483" s="239"/>
      <c r="L483" s="244"/>
      <c r="M483" s="245"/>
      <c r="N483" s="246"/>
      <c r="O483" s="246"/>
      <c r="P483" s="246"/>
      <c r="Q483" s="246"/>
      <c r="R483" s="246"/>
      <c r="S483" s="246"/>
      <c r="T483" s="247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8" t="s">
        <v>170</v>
      </c>
      <c r="AU483" s="248" t="s">
        <v>157</v>
      </c>
      <c r="AV483" s="13" t="s">
        <v>87</v>
      </c>
      <c r="AW483" s="13" t="s">
        <v>35</v>
      </c>
      <c r="AX483" s="13" t="s">
        <v>77</v>
      </c>
      <c r="AY483" s="248" t="s">
        <v>156</v>
      </c>
    </row>
    <row r="484" s="13" customFormat="1">
      <c r="A484" s="13"/>
      <c r="B484" s="238"/>
      <c r="C484" s="239"/>
      <c r="D484" s="233" t="s">
        <v>170</v>
      </c>
      <c r="E484" s="240" t="s">
        <v>1</v>
      </c>
      <c r="F484" s="241" t="s">
        <v>1673</v>
      </c>
      <c r="G484" s="239"/>
      <c r="H484" s="242">
        <v>45</v>
      </c>
      <c r="I484" s="243"/>
      <c r="J484" s="239"/>
      <c r="K484" s="239"/>
      <c r="L484" s="244"/>
      <c r="M484" s="245"/>
      <c r="N484" s="246"/>
      <c r="O484" s="246"/>
      <c r="P484" s="246"/>
      <c r="Q484" s="246"/>
      <c r="R484" s="246"/>
      <c r="S484" s="246"/>
      <c r="T484" s="247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8" t="s">
        <v>170</v>
      </c>
      <c r="AU484" s="248" t="s">
        <v>157</v>
      </c>
      <c r="AV484" s="13" t="s">
        <v>87</v>
      </c>
      <c r="AW484" s="13" t="s">
        <v>35</v>
      </c>
      <c r="AX484" s="13" t="s">
        <v>77</v>
      </c>
      <c r="AY484" s="248" t="s">
        <v>156</v>
      </c>
    </row>
    <row r="485" s="14" customFormat="1">
      <c r="A485" s="14"/>
      <c r="B485" s="249"/>
      <c r="C485" s="250"/>
      <c r="D485" s="233" t="s">
        <v>170</v>
      </c>
      <c r="E485" s="251" t="s">
        <v>1</v>
      </c>
      <c r="F485" s="252" t="s">
        <v>174</v>
      </c>
      <c r="G485" s="250"/>
      <c r="H485" s="253">
        <v>183</v>
      </c>
      <c r="I485" s="254"/>
      <c r="J485" s="250"/>
      <c r="K485" s="250"/>
      <c r="L485" s="255"/>
      <c r="M485" s="256"/>
      <c r="N485" s="257"/>
      <c r="O485" s="257"/>
      <c r="P485" s="257"/>
      <c r="Q485" s="257"/>
      <c r="R485" s="257"/>
      <c r="S485" s="257"/>
      <c r="T485" s="258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9" t="s">
        <v>170</v>
      </c>
      <c r="AU485" s="259" t="s">
        <v>157</v>
      </c>
      <c r="AV485" s="14" t="s">
        <v>166</v>
      </c>
      <c r="AW485" s="14" t="s">
        <v>35</v>
      </c>
      <c r="AX485" s="14" t="s">
        <v>85</v>
      </c>
      <c r="AY485" s="259" t="s">
        <v>156</v>
      </c>
    </row>
    <row r="486" s="2" customFormat="1" ht="16.5" customHeight="1">
      <c r="A486" s="40"/>
      <c r="B486" s="41"/>
      <c r="C486" s="220" t="s">
        <v>646</v>
      </c>
      <c r="D486" s="220" t="s">
        <v>161</v>
      </c>
      <c r="E486" s="221" t="s">
        <v>1674</v>
      </c>
      <c r="F486" s="222" t="s">
        <v>1675</v>
      </c>
      <c r="G486" s="223" t="s">
        <v>185</v>
      </c>
      <c r="H486" s="224">
        <v>27</v>
      </c>
      <c r="I486" s="225"/>
      <c r="J486" s="226">
        <f>ROUND(I486*H486,2)</f>
        <v>0</v>
      </c>
      <c r="K486" s="222" t="s">
        <v>165</v>
      </c>
      <c r="L486" s="46"/>
      <c r="M486" s="227" t="s">
        <v>1</v>
      </c>
      <c r="N486" s="228" t="s">
        <v>42</v>
      </c>
      <c r="O486" s="93"/>
      <c r="P486" s="229">
        <f>O486*H486</f>
        <v>0</v>
      </c>
      <c r="Q486" s="229">
        <v>0.0024239999999999999</v>
      </c>
      <c r="R486" s="229">
        <f>Q486*H486</f>
        <v>0.065447999999999992</v>
      </c>
      <c r="S486" s="229">
        <v>0</v>
      </c>
      <c r="T486" s="230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31" t="s">
        <v>273</v>
      </c>
      <c r="AT486" s="231" t="s">
        <v>161</v>
      </c>
      <c r="AU486" s="231" t="s">
        <v>157</v>
      </c>
      <c r="AY486" s="19" t="s">
        <v>156</v>
      </c>
      <c r="BE486" s="232">
        <f>IF(N486="základní",J486,0)</f>
        <v>0</v>
      </c>
      <c r="BF486" s="232">
        <f>IF(N486="snížená",J486,0)</f>
        <v>0</v>
      </c>
      <c r="BG486" s="232">
        <f>IF(N486="zákl. přenesená",J486,0)</f>
        <v>0</v>
      </c>
      <c r="BH486" s="232">
        <f>IF(N486="sníž. přenesená",J486,0)</f>
        <v>0</v>
      </c>
      <c r="BI486" s="232">
        <f>IF(N486="nulová",J486,0)</f>
        <v>0</v>
      </c>
      <c r="BJ486" s="19" t="s">
        <v>85</v>
      </c>
      <c r="BK486" s="232">
        <f>ROUND(I486*H486,2)</f>
        <v>0</v>
      </c>
      <c r="BL486" s="19" t="s">
        <v>273</v>
      </c>
      <c r="BM486" s="231" t="s">
        <v>1676</v>
      </c>
    </row>
    <row r="487" s="2" customFormat="1">
      <c r="A487" s="40"/>
      <c r="B487" s="41"/>
      <c r="C487" s="42"/>
      <c r="D487" s="233" t="s">
        <v>168</v>
      </c>
      <c r="E487" s="42"/>
      <c r="F487" s="234" t="s">
        <v>1677</v>
      </c>
      <c r="G487" s="42"/>
      <c r="H487" s="42"/>
      <c r="I487" s="235"/>
      <c r="J487" s="42"/>
      <c r="K487" s="42"/>
      <c r="L487" s="46"/>
      <c r="M487" s="236"/>
      <c r="N487" s="237"/>
      <c r="O487" s="93"/>
      <c r="P487" s="93"/>
      <c r="Q487" s="93"/>
      <c r="R487" s="93"/>
      <c r="S487" s="93"/>
      <c r="T487" s="94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168</v>
      </c>
      <c r="AU487" s="19" t="s">
        <v>157</v>
      </c>
    </row>
    <row r="488" s="15" customFormat="1">
      <c r="A488" s="15"/>
      <c r="B488" s="260"/>
      <c r="C488" s="261"/>
      <c r="D488" s="233" t="s">
        <v>170</v>
      </c>
      <c r="E488" s="262" t="s">
        <v>1</v>
      </c>
      <c r="F488" s="263" t="s">
        <v>1416</v>
      </c>
      <c r="G488" s="261"/>
      <c r="H488" s="262" t="s">
        <v>1</v>
      </c>
      <c r="I488" s="264"/>
      <c r="J488" s="261"/>
      <c r="K488" s="261"/>
      <c r="L488" s="265"/>
      <c r="M488" s="266"/>
      <c r="N488" s="267"/>
      <c r="O488" s="267"/>
      <c r="P488" s="267"/>
      <c r="Q488" s="267"/>
      <c r="R488" s="267"/>
      <c r="S488" s="267"/>
      <c r="T488" s="268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69" t="s">
        <v>170</v>
      </c>
      <c r="AU488" s="269" t="s">
        <v>157</v>
      </c>
      <c r="AV488" s="15" t="s">
        <v>85</v>
      </c>
      <c r="AW488" s="15" t="s">
        <v>35</v>
      </c>
      <c r="AX488" s="15" t="s">
        <v>77</v>
      </c>
      <c r="AY488" s="269" t="s">
        <v>156</v>
      </c>
    </row>
    <row r="489" s="15" customFormat="1">
      <c r="A489" s="15"/>
      <c r="B489" s="260"/>
      <c r="C489" s="261"/>
      <c r="D489" s="233" t="s">
        <v>170</v>
      </c>
      <c r="E489" s="262" t="s">
        <v>1</v>
      </c>
      <c r="F489" s="263" t="s">
        <v>1678</v>
      </c>
      <c r="G489" s="261"/>
      <c r="H489" s="262" t="s">
        <v>1</v>
      </c>
      <c r="I489" s="264"/>
      <c r="J489" s="261"/>
      <c r="K489" s="261"/>
      <c r="L489" s="265"/>
      <c r="M489" s="266"/>
      <c r="N489" s="267"/>
      <c r="O489" s="267"/>
      <c r="P489" s="267"/>
      <c r="Q489" s="267"/>
      <c r="R489" s="267"/>
      <c r="S489" s="267"/>
      <c r="T489" s="268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69" t="s">
        <v>170</v>
      </c>
      <c r="AU489" s="269" t="s">
        <v>157</v>
      </c>
      <c r="AV489" s="15" t="s">
        <v>85</v>
      </c>
      <c r="AW489" s="15" t="s">
        <v>35</v>
      </c>
      <c r="AX489" s="15" t="s">
        <v>77</v>
      </c>
      <c r="AY489" s="269" t="s">
        <v>156</v>
      </c>
    </row>
    <row r="490" s="13" customFormat="1">
      <c r="A490" s="13"/>
      <c r="B490" s="238"/>
      <c r="C490" s="239"/>
      <c r="D490" s="233" t="s">
        <v>170</v>
      </c>
      <c r="E490" s="240" t="s">
        <v>1</v>
      </c>
      <c r="F490" s="241" t="s">
        <v>1468</v>
      </c>
      <c r="G490" s="239"/>
      <c r="H490" s="242">
        <v>9</v>
      </c>
      <c r="I490" s="243"/>
      <c r="J490" s="239"/>
      <c r="K490" s="239"/>
      <c r="L490" s="244"/>
      <c r="M490" s="245"/>
      <c r="N490" s="246"/>
      <c r="O490" s="246"/>
      <c r="P490" s="246"/>
      <c r="Q490" s="246"/>
      <c r="R490" s="246"/>
      <c r="S490" s="246"/>
      <c r="T490" s="247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8" t="s">
        <v>170</v>
      </c>
      <c r="AU490" s="248" t="s">
        <v>157</v>
      </c>
      <c r="AV490" s="13" t="s">
        <v>87</v>
      </c>
      <c r="AW490" s="13" t="s">
        <v>35</v>
      </c>
      <c r="AX490" s="13" t="s">
        <v>77</v>
      </c>
      <c r="AY490" s="248" t="s">
        <v>156</v>
      </c>
    </row>
    <row r="491" s="13" customFormat="1">
      <c r="A491" s="13"/>
      <c r="B491" s="238"/>
      <c r="C491" s="239"/>
      <c r="D491" s="233" t="s">
        <v>170</v>
      </c>
      <c r="E491" s="240" t="s">
        <v>1</v>
      </c>
      <c r="F491" s="241" t="s">
        <v>1679</v>
      </c>
      <c r="G491" s="239"/>
      <c r="H491" s="242">
        <v>12</v>
      </c>
      <c r="I491" s="243"/>
      <c r="J491" s="239"/>
      <c r="K491" s="239"/>
      <c r="L491" s="244"/>
      <c r="M491" s="245"/>
      <c r="N491" s="246"/>
      <c r="O491" s="246"/>
      <c r="P491" s="246"/>
      <c r="Q491" s="246"/>
      <c r="R491" s="246"/>
      <c r="S491" s="246"/>
      <c r="T491" s="247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8" t="s">
        <v>170</v>
      </c>
      <c r="AU491" s="248" t="s">
        <v>157</v>
      </c>
      <c r="AV491" s="13" t="s">
        <v>87</v>
      </c>
      <c r="AW491" s="13" t="s">
        <v>35</v>
      </c>
      <c r="AX491" s="13" t="s">
        <v>77</v>
      </c>
      <c r="AY491" s="248" t="s">
        <v>156</v>
      </c>
    </row>
    <row r="492" s="13" customFormat="1">
      <c r="A492" s="13"/>
      <c r="B492" s="238"/>
      <c r="C492" s="239"/>
      <c r="D492" s="233" t="s">
        <v>170</v>
      </c>
      <c r="E492" s="240" t="s">
        <v>1</v>
      </c>
      <c r="F492" s="241" t="s">
        <v>1680</v>
      </c>
      <c r="G492" s="239"/>
      <c r="H492" s="242">
        <v>6</v>
      </c>
      <c r="I492" s="243"/>
      <c r="J492" s="239"/>
      <c r="K492" s="239"/>
      <c r="L492" s="244"/>
      <c r="M492" s="245"/>
      <c r="N492" s="246"/>
      <c r="O492" s="246"/>
      <c r="P492" s="246"/>
      <c r="Q492" s="246"/>
      <c r="R492" s="246"/>
      <c r="S492" s="246"/>
      <c r="T492" s="247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8" t="s">
        <v>170</v>
      </c>
      <c r="AU492" s="248" t="s">
        <v>157</v>
      </c>
      <c r="AV492" s="13" t="s">
        <v>87</v>
      </c>
      <c r="AW492" s="13" t="s">
        <v>35</v>
      </c>
      <c r="AX492" s="13" t="s">
        <v>77</v>
      </c>
      <c r="AY492" s="248" t="s">
        <v>156</v>
      </c>
    </row>
    <row r="493" s="14" customFormat="1">
      <c r="A493" s="14"/>
      <c r="B493" s="249"/>
      <c r="C493" s="250"/>
      <c r="D493" s="233" t="s">
        <v>170</v>
      </c>
      <c r="E493" s="251" t="s">
        <v>1</v>
      </c>
      <c r="F493" s="252" t="s">
        <v>174</v>
      </c>
      <c r="G493" s="250"/>
      <c r="H493" s="253">
        <v>27</v>
      </c>
      <c r="I493" s="254"/>
      <c r="J493" s="250"/>
      <c r="K493" s="250"/>
      <c r="L493" s="255"/>
      <c r="M493" s="256"/>
      <c r="N493" s="257"/>
      <c r="O493" s="257"/>
      <c r="P493" s="257"/>
      <c r="Q493" s="257"/>
      <c r="R493" s="257"/>
      <c r="S493" s="257"/>
      <c r="T493" s="258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9" t="s">
        <v>170</v>
      </c>
      <c r="AU493" s="259" t="s">
        <v>157</v>
      </c>
      <c r="AV493" s="14" t="s">
        <v>166</v>
      </c>
      <c r="AW493" s="14" t="s">
        <v>35</v>
      </c>
      <c r="AX493" s="14" t="s">
        <v>85</v>
      </c>
      <c r="AY493" s="259" t="s">
        <v>156</v>
      </c>
    </row>
    <row r="494" s="2" customFormat="1" ht="16.5" customHeight="1">
      <c r="A494" s="40"/>
      <c r="B494" s="41"/>
      <c r="C494" s="220" t="s">
        <v>652</v>
      </c>
      <c r="D494" s="220" t="s">
        <v>161</v>
      </c>
      <c r="E494" s="221" t="s">
        <v>1681</v>
      </c>
      <c r="F494" s="222" t="s">
        <v>1682</v>
      </c>
      <c r="G494" s="223" t="s">
        <v>164</v>
      </c>
      <c r="H494" s="224">
        <v>74</v>
      </c>
      <c r="I494" s="225"/>
      <c r="J494" s="226">
        <f>ROUND(I494*H494,2)</f>
        <v>0</v>
      </c>
      <c r="K494" s="222" t="s">
        <v>165</v>
      </c>
      <c r="L494" s="46"/>
      <c r="M494" s="227" t="s">
        <v>1</v>
      </c>
      <c r="N494" s="228" t="s">
        <v>42</v>
      </c>
      <c r="O494" s="93"/>
      <c r="P494" s="229">
        <f>O494*H494</f>
        <v>0</v>
      </c>
      <c r="Q494" s="229">
        <v>0</v>
      </c>
      <c r="R494" s="229">
        <f>Q494*H494</f>
        <v>0</v>
      </c>
      <c r="S494" s="229">
        <v>0</v>
      </c>
      <c r="T494" s="230">
        <f>S494*H494</f>
        <v>0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31" t="s">
        <v>273</v>
      </c>
      <c r="AT494" s="231" t="s">
        <v>161</v>
      </c>
      <c r="AU494" s="231" t="s">
        <v>157</v>
      </c>
      <c r="AY494" s="19" t="s">
        <v>156</v>
      </c>
      <c r="BE494" s="232">
        <f>IF(N494="základní",J494,0)</f>
        <v>0</v>
      </c>
      <c r="BF494" s="232">
        <f>IF(N494="snížená",J494,0)</f>
        <v>0</v>
      </c>
      <c r="BG494" s="232">
        <f>IF(N494="zákl. přenesená",J494,0)</f>
        <v>0</v>
      </c>
      <c r="BH494" s="232">
        <f>IF(N494="sníž. přenesená",J494,0)</f>
        <v>0</v>
      </c>
      <c r="BI494" s="232">
        <f>IF(N494="nulová",J494,0)</f>
        <v>0</v>
      </c>
      <c r="BJ494" s="19" t="s">
        <v>85</v>
      </c>
      <c r="BK494" s="232">
        <f>ROUND(I494*H494,2)</f>
        <v>0</v>
      </c>
      <c r="BL494" s="19" t="s">
        <v>273</v>
      </c>
      <c r="BM494" s="231" t="s">
        <v>1683</v>
      </c>
    </row>
    <row r="495" s="2" customFormat="1">
      <c r="A495" s="40"/>
      <c r="B495" s="41"/>
      <c r="C495" s="42"/>
      <c r="D495" s="233" t="s">
        <v>168</v>
      </c>
      <c r="E495" s="42"/>
      <c r="F495" s="234" t="s">
        <v>1684</v>
      </c>
      <c r="G495" s="42"/>
      <c r="H495" s="42"/>
      <c r="I495" s="235"/>
      <c r="J495" s="42"/>
      <c r="K495" s="42"/>
      <c r="L495" s="46"/>
      <c r="M495" s="236"/>
      <c r="N495" s="237"/>
      <c r="O495" s="93"/>
      <c r="P495" s="93"/>
      <c r="Q495" s="93"/>
      <c r="R495" s="93"/>
      <c r="S495" s="93"/>
      <c r="T495" s="94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T495" s="19" t="s">
        <v>168</v>
      </c>
      <c r="AU495" s="19" t="s">
        <v>157</v>
      </c>
    </row>
    <row r="496" s="15" customFormat="1">
      <c r="A496" s="15"/>
      <c r="B496" s="260"/>
      <c r="C496" s="261"/>
      <c r="D496" s="233" t="s">
        <v>170</v>
      </c>
      <c r="E496" s="262" t="s">
        <v>1</v>
      </c>
      <c r="F496" s="263" t="s">
        <v>1416</v>
      </c>
      <c r="G496" s="261"/>
      <c r="H496" s="262" t="s">
        <v>1</v>
      </c>
      <c r="I496" s="264"/>
      <c r="J496" s="261"/>
      <c r="K496" s="261"/>
      <c r="L496" s="265"/>
      <c r="M496" s="266"/>
      <c r="N496" s="267"/>
      <c r="O496" s="267"/>
      <c r="P496" s="267"/>
      <c r="Q496" s="267"/>
      <c r="R496" s="267"/>
      <c r="S496" s="267"/>
      <c r="T496" s="268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69" t="s">
        <v>170</v>
      </c>
      <c r="AU496" s="269" t="s">
        <v>157</v>
      </c>
      <c r="AV496" s="15" t="s">
        <v>85</v>
      </c>
      <c r="AW496" s="15" t="s">
        <v>35</v>
      </c>
      <c r="AX496" s="15" t="s">
        <v>77</v>
      </c>
      <c r="AY496" s="269" t="s">
        <v>156</v>
      </c>
    </row>
    <row r="497" s="13" customFormat="1">
      <c r="A497" s="13"/>
      <c r="B497" s="238"/>
      <c r="C497" s="239"/>
      <c r="D497" s="233" t="s">
        <v>170</v>
      </c>
      <c r="E497" s="240" t="s">
        <v>1</v>
      </c>
      <c r="F497" s="241" t="s">
        <v>1685</v>
      </c>
      <c r="G497" s="239"/>
      <c r="H497" s="242">
        <v>21</v>
      </c>
      <c r="I497" s="243"/>
      <c r="J497" s="239"/>
      <c r="K497" s="239"/>
      <c r="L497" s="244"/>
      <c r="M497" s="245"/>
      <c r="N497" s="246"/>
      <c r="O497" s="246"/>
      <c r="P497" s="246"/>
      <c r="Q497" s="246"/>
      <c r="R497" s="246"/>
      <c r="S497" s="246"/>
      <c r="T497" s="247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8" t="s">
        <v>170</v>
      </c>
      <c r="AU497" s="248" t="s">
        <v>157</v>
      </c>
      <c r="AV497" s="13" t="s">
        <v>87</v>
      </c>
      <c r="AW497" s="13" t="s">
        <v>35</v>
      </c>
      <c r="AX497" s="13" t="s">
        <v>77</v>
      </c>
      <c r="AY497" s="248" t="s">
        <v>156</v>
      </c>
    </row>
    <row r="498" s="13" customFormat="1">
      <c r="A498" s="13"/>
      <c r="B498" s="238"/>
      <c r="C498" s="239"/>
      <c r="D498" s="233" t="s">
        <v>170</v>
      </c>
      <c r="E498" s="240" t="s">
        <v>1</v>
      </c>
      <c r="F498" s="241" t="s">
        <v>1686</v>
      </c>
      <c r="G498" s="239"/>
      <c r="H498" s="242">
        <v>36</v>
      </c>
      <c r="I498" s="243"/>
      <c r="J498" s="239"/>
      <c r="K498" s="239"/>
      <c r="L498" s="244"/>
      <c r="M498" s="245"/>
      <c r="N498" s="246"/>
      <c r="O498" s="246"/>
      <c r="P498" s="246"/>
      <c r="Q498" s="246"/>
      <c r="R498" s="246"/>
      <c r="S498" s="246"/>
      <c r="T498" s="247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8" t="s">
        <v>170</v>
      </c>
      <c r="AU498" s="248" t="s">
        <v>157</v>
      </c>
      <c r="AV498" s="13" t="s">
        <v>87</v>
      </c>
      <c r="AW498" s="13" t="s">
        <v>35</v>
      </c>
      <c r="AX498" s="13" t="s">
        <v>77</v>
      </c>
      <c r="AY498" s="248" t="s">
        <v>156</v>
      </c>
    </row>
    <row r="499" s="13" customFormat="1">
      <c r="A499" s="13"/>
      <c r="B499" s="238"/>
      <c r="C499" s="239"/>
      <c r="D499" s="233" t="s">
        <v>170</v>
      </c>
      <c r="E499" s="240" t="s">
        <v>1</v>
      </c>
      <c r="F499" s="241" t="s">
        <v>1687</v>
      </c>
      <c r="G499" s="239"/>
      <c r="H499" s="242">
        <v>6</v>
      </c>
      <c r="I499" s="243"/>
      <c r="J499" s="239"/>
      <c r="K499" s="239"/>
      <c r="L499" s="244"/>
      <c r="M499" s="245"/>
      <c r="N499" s="246"/>
      <c r="O499" s="246"/>
      <c r="P499" s="246"/>
      <c r="Q499" s="246"/>
      <c r="R499" s="246"/>
      <c r="S499" s="246"/>
      <c r="T499" s="247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8" t="s">
        <v>170</v>
      </c>
      <c r="AU499" s="248" t="s">
        <v>157</v>
      </c>
      <c r="AV499" s="13" t="s">
        <v>87</v>
      </c>
      <c r="AW499" s="13" t="s">
        <v>35</v>
      </c>
      <c r="AX499" s="13" t="s">
        <v>77</v>
      </c>
      <c r="AY499" s="248" t="s">
        <v>156</v>
      </c>
    </row>
    <row r="500" s="13" customFormat="1">
      <c r="A500" s="13"/>
      <c r="B500" s="238"/>
      <c r="C500" s="239"/>
      <c r="D500" s="233" t="s">
        <v>170</v>
      </c>
      <c r="E500" s="240" t="s">
        <v>1</v>
      </c>
      <c r="F500" s="241" t="s">
        <v>1688</v>
      </c>
      <c r="G500" s="239"/>
      <c r="H500" s="242">
        <v>9</v>
      </c>
      <c r="I500" s="243"/>
      <c r="J500" s="239"/>
      <c r="K500" s="239"/>
      <c r="L500" s="244"/>
      <c r="M500" s="245"/>
      <c r="N500" s="246"/>
      <c r="O500" s="246"/>
      <c r="P500" s="246"/>
      <c r="Q500" s="246"/>
      <c r="R500" s="246"/>
      <c r="S500" s="246"/>
      <c r="T500" s="247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8" t="s">
        <v>170</v>
      </c>
      <c r="AU500" s="248" t="s">
        <v>157</v>
      </c>
      <c r="AV500" s="13" t="s">
        <v>87</v>
      </c>
      <c r="AW500" s="13" t="s">
        <v>35</v>
      </c>
      <c r="AX500" s="13" t="s">
        <v>77</v>
      </c>
      <c r="AY500" s="248" t="s">
        <v>156</v>
      </c>
    </row>
    <row r="501" s="13" customFormat="1">
      <c r="A501" s="13"/>
      <c r="B501" s="238"/>
      <c r="C501" s="239"/>
      <c r="D501" s="233" t="s">
        <v>170</v>
      </c>
      <c r="E501" s="240" t="s">
        <v>1</v>
      </c>
      <c r="F501" s="241" t="s">
        <v>1689</v>
      </c>
      <c r="G501" s="239"/>
      <c r="H501" s="242">
        <v>2</v>
      </c>
      <c r="I501" s="243"/>
      <c r="J501" s="239"/>
      <c r="K501" s="239"/>
      <c r="L501" s="244"/>
      <c r="M501" s="245"/>
      <c r="N501" s="246"/>
      <c r="O501" s="246"/>
      <c r="P501" s="246"/>
      <c r="Q501" s="246"/>
      <c r="R501" s="246"/>
      <c r="S501" s="246"/>
      <c r="T501" s="247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8" t="s">
        <v>170</v>
      </c>
      <c r="AU501" s="248" t="s">
        <v>157</v>
      </c>
      <c r="AV501" s="13" t="s">
        <v>87</v>
      </c>
      <c r="AW501" s="13" t="s">
        <v>35</v>
      </c>
      <c r="AX501" s="13" t="s">
        <v>77</v>
      </c>
      <c r="AY501" s="248" t="s">
        <v>156</v>
      </c>
    </row>
    <row r="502" s="14" customFormat="1">
      <c r="A502" s="14"/>
      <c r="B502" s="249"/>
      <c r="C502" s="250"/>
      <c r="D502" s="233" t="s">
        <v>170</v>
      </c>
      <c r="E502" s="251" t="s">
        <v>1</v>
      </c>
      <c r="F502" s="252" t="s">
        <v>174</v>
      </c>
      <c r="G502" s="250"/>
      <c r="H502" s="253">
        <v>74</v>
      </c>
      <c r="I502" s="254"/>
      <c r="J502" s="250"/>
      <c r="K502" s="250"/>
      <c r="L502" s="255"/>
      <c r="M502" s="256"/>
      <c r="N502" s="257"/>
      <c r="O502" s="257"/>
      <c r="P502" s="257"/>
      <c r="Q502" s="257"/>
      <c r="R502" s="257"/>
      <c r="S502" s="257"/>
      <c r="T502" s="258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9" t="s">
        <v>170</v>
      </c>
      <c r="AU502" s="259" t="s">
        <v>157</v>
      </c>
      <c r="AV502" s="14" t="s">
        <v>166</v>
      </c>
      <c r="AW502" s="14" t="s">
        <v>35</v>
      </c>
      <c r="AX502" s="14" t="s">
        <v>85</v>
      </c>
      <c r="AY502" s="259" t="s">
        <v>156</v>
      </c>
    </row>
    <row r="503" s="2" customFormat="1" ht="21.75" customHeight="1">
      <c r="A503" s="40"/>
      <c r="B503" s="41"/>
      <c r="C503" s="220" t="s">
        <v>657</v>
      </c>
      <c r="D503" s="220" t="s">
        <v>161</v>
      </c>
      <c r="E503" s="221" t="s">
        <v>1690</v>
      </c>
      <c r="F503" s="222" t="s">
        <v>1691</v>
      </c>
      <c r="G503" s="223" t="s">
        <v>164</v>
      </c>
      <c r="H503" s="224">
        <v>74</v>
      </c>
      <c r="I503" s="225"/>
      <c r="J503" s="226">
        <f>ROUND(I503*H503,2)</f>
        <v>0</v>
      </c>
      <c r="K503" s="222" t="s">
        <v>165</v>
      </c>
      <c r="L503" s="46"/>
      <c r="M503" s="227" t="s">
        <v>1</v>
      </c>
      <c r="N503" s="228" t="s">
        <v>42</v>
      </c>
      <c r="O503" s="93"/>
      <c r="P503" s="229">
        <f>O503*H503</f>
        <v>0</v>
      </c>
      <c r="Q503" s="229">
        <v>0.00017000000000000001</v>
      </c>
      <c r="R503" s="229">
        <f>Q503*H503</f>
        <v>0.012580000000000001</v>
      </c>
      <c r="S503" s="229">
        <v>0</v>
      </c>
      <c r="T503" s="230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31" t="s">
        <v>273</v>
      </c>
      <c r="AT503" s="231" t="s">
        <v>161</v>
      </c>
      <c r="AU503" s="231" t="s">
        <v>157</v>
      </c>
      <c r="AY503" s="19" t="s">
        <v>156</v>
      </c>
      <c r="BE503" s="232">
        <f>IF(N503="základní",J503,0)</f>
        <v>0</v>
      </c>
      <c r="BF503" s="232">
        <f>IF(N503="snížená",J503,0)</f>
        <v>0</v>
      </c>
      <c r="BG503" s="232">
        <f>IF(N503="zákl. přenesená",J503,0)</f>
        <v>0</v>
      </c>
      <c r="BH503" s="232">
        <f>IF(N503="sníž. přenesená",J503,0)</f>
        <v>0</v>
      </c>
      <c r="BI503" s="232">
        <f>IF(N503="nulová",J503,0)</f>
        <v>0</v>
      </c>
      <c r="BJ503" s="19" t="s">
        <v>85</v>
      </c>
      <c r="BK503" s="232">
        <f>ROUND(I503*H503,2)</f>
        <v>0</v>
      </c>
      <c r="BL503" s="19" t="s">
        <v>273</v>
      </c>
      <c r="BM503" s="231" t="s">
        <v>1692</v>
      </c>
    </row>
    <row r="504" s="2" customFormat="1">
      <c r="A504" s="40"/>
      <c r="B504" s="41"/>
      <c r="C504" s="42"/>
      <c r="D504" s="233" t="s">
        <v>168</v>
      </c>
      <c r="E504" s="42"/>
      <c r="F504" s="234" t="s">
        <v>1693</v>
      </c>
      <c r="G504" s="42"/>
      <c r="H504" s="42"/>
      <c r="I504" s="235"/>
      <c r="J504" s="42"/>
      <c r="K504" s="42"/>
      <c r="L504" s="46"/>
      <c r="M504" s="236"/>
      <c r="N504" s="237"/>
      <c r="O504" s="93"/>
      <c r="P504" s="93"/>
      <c r="Q504" s="93"/>
      <c r="R504" s="93"/>
      <c r="S504" s="93"/>
      <c r="T504" s="94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9" t="s">
        <v>168</v>
      </c>
      <c r="AU504" s="19" t="s">
        <v>157</v>
      </c>
    </row>
    <row r="505" s="15" customFormat="1">
      <c r="A505" s="15"/>
      <c r="B505" s="260"/>
      <c r="C505" s="261"/>
      <c r="D505" s="233" t="s">
        <v>170</v>
      </c>
      <c r="E505" s="262" t="s">
        <v>1</v>
      </c>
      <c r="F505" s="263" t="s">
        <v>1416</v>
      </c>
      <c r="G505" s="261"/>
      <c r="H505" s="262" t="s">
        <v>1</v>
      </c>
      <c r="I505" s="264"/>
      <c r="J505" s="261"/>
      <c r="K505" s="261"/>
      <c r="L505" s="265"/>
      <c r="M505" s="266"/>
      <c r="N505" s="267"/>
      <c r="O505" s="267"/>
      <c r="P505" s="267"/>
      <c r="Q505" s="267"/>
      <c r="R505" s="267"/>
      <c r="S505" s="267"/>
      <c r="T505" s="268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69" t="s">
        <v>170</v>
      </c>
      <c r="AU505" s="269" t="s">
        <v>157</v>
      </c>
      <c r="AV505" s="15" t="s">
        <v>85</v>
      </c>
      <c r="AW505" s="15" t="s">
        <v>35</v>
      </c>
      <c r="AX505" s="15" t="s">
        <v>77</v>
      </c>
      <c r="AY505" s="269" t="s">
        <v>156</v>
      </c>
    </row>
    <row r="506" s="13" customFormat="1">
      <c r="A506" s="13"/>
      <c r="B506" s="238"/>
      <c r="C506" s="239"/>
      <c r="D506" s="233" t="s">
        <v>170</v>
      </c>
      <c r="E506" s="240" t="s">
        <v>1</v>
      </c>
      <c r="F506" s="241" t="s">
        <v>1685</v>
      </c>
      <c r="G506" s="239"/>
      <c r="H506" s="242">
        <v>21</v>
      </c>
      <c r="I506" s="243"/>
      <c r="J506" s="239"/>
      <c r="K506" s="239"/>
      <c r="L506" s="244"/>
      <c r="M506" s="245"/>
      <c r="N506" s="246"/>
      <c r="O506" s="246"/>
      <c r="P506" s="246"/>
      <c r="Q506" s="246"/>
      <c r="R506" s="246"/>
      <c r="S506" s="246"/>
      <c r="T506" s="247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8" t="s">
        <v>170</v>
      </c>
      <c r="AU506" s="248" t="s">
        <v>157</v>
      </c>
      <c r="AV506" s="13" t="s">
        <v>87</v>
      </c>
      <c r="AW506" s="13" t="s">
        <v>35</v>
      </c>
      <c r="AX506" s="13" t="s">
        <v>77</v>
      </c>
      <c r="AY506" s="248" t="s">
        <v>156</v>
      </c>
    </row>
    <row r="507" s="13" customFormat="1">
      <c r="A507" s="13"/>
      <c r="B507" s="238"/>
      <c r="C507" s="239"/>
      <c r="D507" s="233" t="s">
        <v>170</v>
      </c>
      <c r="E507" s="240" t="s">
        <v>1</v>
      </c>
      <c r="F507" s="241" t="s">
        <v>1686</v>
      </c>
      <c r="G507" s="239"/>
      <c r="H507" s="242">
        <v>36</v>
      </c>
      <c r="I507" s="243"/>
      <c r="J507" s="239"/>
      <c r="K507" s="239"/>
      <c r="L507" s="244"/>
      <c r="M507" s="245"/>
      <c r="N507" s="246"/>
      <c r="O507" s="246"/>
      <c r="P507" s="246"/>
      <c r="Q507" s="246"/>
      <c r="R507" s="246"/>
      <c r="S507" s="246"/>
      <c r="T507" s="247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8" t="s">
        <v>170</v>
      </c>
      <c r="AU507" s="248" t="s">
        <v>157</v>
      </c>
      <c r="AV507" s="13" t="s">
        <v>87</v>
      </c>
      <c r="AW507" s="13" t="s">
        <v>35</v>
      </c>
      <c r="AX507" s="13" t="s">
        <v>77</v>
      </c>
      <c r="AY507" s="248" t="s">
        <v>156</v>
      </c>
    </row>
    <row r="508" s="13" customFormat="1">
      <c r="A508" s="13"/>
      <c r="B508" s="238"/>
      <c r="C508" s="239"/>
      <c r="D508" s="233" t="s">
        <v>170</v>
      </c>
      <c r="E508" s="240" t="s">
        <v>1</v>
      </c>
      <c r="F508" s="241" t="s">
        <v>1687</v>
      </c>
      <c r="G508" s="239"/>
      <c r="H508" s="242">
        <v>6</v>
      </c>
      <c r="I508" s="243"/>
      <c r="J508" s="239"/>
      <c r="K508" s="239"/>
      <c r="L508" s="244"/>
      <c r="M508" s="245"/>
      <c r="N508" s="246"/>
      <c r="O508" s="246"/>
      <c r="P508" s="246"/>
      <c r="Q508" s="246"/>
      <c r="R508" s="246"/>
      <c r="S508" s="246"/>
      <c r="T508" s="247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8" t="s">
        <v>170</v>
      </c>
      <c r="AU508" s="248" t="s">
        <v>157</v>
      </c>
      <c r="AV508" s="13" t="s">
        <v>87</v>
      </c>
      <c r="AW508" s="13" t="s">
        <v>35</v>
      </c>
      <c r="AX508" s="13" t="s">
        <v>77</v>
      </c>
      <c r="AY508" s="248" t="s">
        <v>156</v>
      </c>
    </row>
    <row r="509" s="13" customFormat="1">
      <c r="A509" s="13"/>
      <c r="B509" s="238"/>
      <c r="C509" s="239"/>
      <c r="D509" s="233" t="s">
        <v>170</v>
      </c>
      <c r="E509" s="240" t="s">
        <v>1</v>
      </c>
      <c r="F509" s="241" t="s">
        <v>1688</v>
      </c>
      <c r="G509" s="239"/>
      <c r="H509" s="242">
        <v>9</v>
      </c>
      <c r="I509" s="243"/>
      <c r="J509" s="239"/>
      <c r="K509" s="239"/>
      <c r="L509" s="244"/>
      <c r="M509" s="245"/>
      <c r="N509" s="246"/>
      <c r="O509" s="246"/>
      <c r="P509" s="246"/>
      <c r="Q509" s="246"/>
      <c r="R509" s="246"/>
      <c r="S509" s="246"/>
      <c r="T509" s="247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8" t="s">
        <v>170</v>
      </c>
      <c r="AU509" s="248" t="s">
        <v>157</v>
      </c>
      <c r="AV509" s="13" t="s">
        <v>87</v>
      </c>
      <c r="AW509" s="13" t="s">
        <v>35</v>
      </c>
      <c r="AX509" s="13" t="s">
        <v>77</v>
      </c>
      <c r="AY509" s="248" t="s">
        <v>156</v>
      </c>
    </row>
    <row r="510" s="13" customFormat="1">
      <c r="A510" s="13"/>
      <c r="B510" s="238"/>
      <c r="C510" s="239"/>
      <c r="D510" s="233" t="s">
        <v>170</v>
      </c>
      <c r="E510" s="240" t="s">
        <v>1</v>
      </c>
      <c r="F510" s="241" t="s">
        <v>1689</v>
      </c>
      <c r="G510" s="239"/>
      <c r="H510" s="242">
        <v>2</v>
      </c>
      <c r="I510" s="243"/>
      <c r="J510" s="239"/>
      <c r="K510" s="239"/>
      <c r="L510" s="244"/>
      <c r="M510" s="245"/>
      <c r="N510" s="246"/>
      <c r="O510" s="246"/>
      <c r="P510" s="246"/>
      <c r="Q510" s="246"/>
      <c r="R510" s="246"/>
      <c r="S510" s="246"/>
      <c r="T510" s="247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8" t="s">
        <v>170</v>
      </c>
      <c r="AU510" s="248" t="s">
        <v>157</v>
      </c>
      <c r="AV510" s="13" t="s">
        <v>87</v>
      </c>
      <c r="AW510" s="13" t="s">
        <v>35</v>
      </c>
      <c r="AX510" s="13" t="s">
        <v>77</v>
      </c>
      <c r="AY510" s="248" t="s">
        <v>156</v>
      </c>
    </row>
    <row r="511" s="14" customFormat="1">
      <c r="A511" s="14"/>
      <c r="B511" s="249"/>
      <c r="C511" s="250"/>
      <c r="D511" s="233" t="s">
        <v>170</v>
      </c>
      <c r="E511" s="251" t="s">
        <v>1</v>
      </c>
      <c r="F511" s="252" t="s">
        <v>174</v>
      </c>
      <c r="G511" s="250"/>
      <c r="H511" s="253">
        <v>74</v>
      </c>
      <c r="I511" s="254"/>
      <c r="J511" s="250"/>
      <c r="K511" s="250"/>
      <c r="L511" s="255"/>
      <c r="M511" s="256"/>
      <c r="N511" s="257"/>
      <c r="O511" s="257"/>
      <c r="P511" s="257"/>
      <c r="Q511" s="257"/>
      <c r="R511" s="257"/>
      <c r="S511" s="257"/>
      <c r="T511" s="258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9" t="s">
        <v>170</v>
      </c>
      <c r="AU511" s="259" t="s">
        <v>157</v>
      </c>
      <c r="AV511" s="14" t="s">
        <v>166</v>
      </c>
      <c r="AW511" s="14" t="s">
        <v>35</v>
      </c>
      <c r="AX511" s="14" t="s">
        <v>85</v>
      </c>
      <c r="AY511" s="259" t="s">
        <v>156</v>
      </c>
    </row>
    <row r="512" s="2" customFormat="1" ht="24.15" customHeight="1">
      <c r="A512" s="40"/>
      <c r="B512" s="41"/>
      <c r="C512" s="220" t="s">
        <v>664</v>
      </c>
      <c r="D512" s="220" t="s">
        <v>161</v>
      </c>
      <c r="E512" s="221" t="s">
        <v>1694</v>
      </c>
      <c r="F512" s="222" t="s">
        <v>1695</v>
      </c>
      <c r="G512" s="223" t="s">
        <v>164</v>
      </c>
      <c r="H512" s="224">
        <v>8</v>
      </c>
      <c r="I512" s="225"/>
      <c r="J512" s="226">
        <f>ROUND(I512*H512,2)</f>
        <v>0</v>
      </c>
      <c r="K512" s="222" t="s">
        <v>165</v>
      </c>
      <c r="L512" s="46"/>
      <c r="M512" s="227" t="s">
        <v>1</v>
      </c>
      <c r="N512" s="228" t="s">
        <v>42</v>
      </c>
      <c r="O512" s="93"/>
      <c r="P512" s="229">
        <f>O512*H512</f>
        <v>0</v>
      </c>
      <c r="Q512" s="229">
        <v>0.00010000000000000001</v>
      </c>
      <c r="R512" s="229">
        <f>Q512*H512</f>
        <v>0.00080000000000000004</v>
      </c>
      <c r="S512" s="229">
        <v>0</v>
      </c>
      <c r="T512" s="230">
        <f>S512*H512</f>
        <v>0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31" t="s">
        <v>273</v>
      </c>
      <c r="AT512" s="231" t="s">
        <v>161</v>
      </c>
      <c r="AU512" s="231" t="s">
        <v>157</v>
      </c>
      <c r="AY512" s="19" t="s">
        <v>156</v>
      </c>
      <c r="BE512" s="232">
        <f>IF(N512="základní",J512,0)</f>
        <v>0</v>
      </c>
      <c r="BF512" s="232">
        <f>IF(N512="snížená",J512,0)</f>
        <v>0</v>
      </c>
      <c r="BG512" s="232">
        <f>IF(N512="zákl. přenesená",J512,0)</f>
        <v>0</v>
      </c>
      <c r="BH512" s="232">
        <f>IF(N512="sníž. přenesená",J512,0)</f>
        <v>0</v>
      </c>
      <c r="BI512" s="232">
        <f>IF(N512="nulová",J512,0)</f>
        <v>0</v>
      </c>
      <c r="BJ512" s="19" t="s">
        <v>85</v>
      </c>
      <c r="BK512" s="232">
        <f>ROUND(I512*H512,2)</f>
        <v>0</v>
      </c>
      <c r="BL512" s="19" t="s">
        <v>273</v>
      </c>
      <c r="BM512" s="231" t="s">
        <v>1696</v>
      </c>
    </row>
    <row r="513" s="2" customFormat="1">
      <c r="A513" s="40"/>
      <c r="B513" s="41"/>
      <c r="C513" s="42"/>
      <c r="D513" s="233" t="s">
        <v>168</v>
      </c>
      <c r="E513" s="42"/>
      <c r="F513" s="234" t="s">
        <v>1697</v>
      </c>
      <c r="G513" s="42"/>
      <c r="H513" s="42"/>
      <c r="I513" s="235"/>
      <c r="J513" s="42"/>
      <c r="K513" s="42"/>
      <c r="L513" s="46"/>
      <c r="M513" s="236"/>
      <c r="N513" s="237"/>
      <c r="O513" s="93"/>
      <c r="P513" s="93"/>
      <c r="Q513" s="93"/>
      <c r="R513" s="93"/>
      <c r="S513" s="93"/>
      <c r="T513" s="94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T513" s="19" t="s">
        <v>168</v>
      </c>
      <c r="AU513" s="19" t="s">
        <v>157</v>
      </c>
    </row>
    <row r="514" s="15" customFormat="1">
      <c r="A514" s="15"/>
      <c r="B514" s="260"/>
      <c r="C514" s="261"/>
      <c r="D514" s="233" t="s">
        <v>170</v>
      </c>
      <c r="E514" s="262" t="s">
        <v>1</v>
      </c>
      <c r="F514" s="263" t="s">
        <v>1416</v>
      </c>
      <c r="G514" s="261"/>
      <c r="H514" s="262" t="s">
        <v>1</v>
      </c>
      <c r="I514" s="264"/>
      <c r="J514" s="261"/>
      <c r="K514" s="261"/>
      <c r="L514" s="265"/>
      <c r="M514" s="266"/>
      <c r="N514" s="267"/>
      <c r="O514" s="267"/>
      <c r="P514" s="267"/>
      <c r="Q514" s="267"/>
      <c r="R514" s="267"/>
      <c r="S514" s="267"/>
      <c r="T514" s="268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69" t="s">
        <v>170</v>
      </c>
      <c r="AU514" s="269" t="s">
        <v>157</v>
      </c>
      <c r="AV514" s="15" t="s">
        <v>85</v>
      </c>
      <c r="AW514" s="15" t="s">
        <v>35</v>
      </c>
      <c r="AX514" s="15" t="s">
        <v>77</v>
      </c>
      <c r="AY514" s="269" t="s">
        <v>156</v>
      </c>
    </row>
    <row r="515" s="13" customFormat="1">
      <c r="A515" s="13"/>
      <c r="B515" s="238"/>
      <c r="C515" s="239"/>
      <c r="D515" s="233" t="s">
        <v>170</v>
      </c>
      <c r="E515" s="240" t="s">
        <v>1</v>
      </c>
      <c r="F515" s="241" t="s">
        <v>1698</v>
      </c>
      <c r="G515" s="239"/>
      <c r="H515" s="242">
        <v>8</v>
      </c>
      <c r="I515" s="243"/>
      <c r="J515" s="239"/>
      <c r="K515" s="239"/>
      <c r="L515" s="244"/>
      <c r="M515" s="245"/>
      <c r="N515" s="246"/>
      <c r="O515" s="246"/>
      <c r="P515" s="246"/>
      <c r="Q515" s="246"/>
      <c r="R515" s="246"/>
      <c r="S515" s="246"/>
      <c r="T515" s="247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8" t="s">
        <v>170</v>
      </c>
      <c r="AU515" s="248" t="s">
        <v>157</v>
      </c>
      <c r="AV515" s="13" t="s">
        <v>87</v>
      </c>
      <c r="AW515" s="13" t="s">
        <v>35</v>
      </c>
      <c r="AX515" s="13" t="s">
        <v>77</v>
      </c>
      <c r="AY515" s="248" t="s">
        <v>156</v>
      </c>
    </row>
    <row r="516" s="14" customFormat="1">
      <c r="A516" s="14"/>
      <c r="B516" s="249"/>
      <c r="C516" s="250"/>
      <c r="D516" s="233" t="s">
        <v>170</v>
      </c>
      <c r="E516" s="251" t="s">
        <v>1</v>
      </c>
      <c r="F516" s="252" t="s">
        <v>174</v>
      </c>
      <c r="G516" s="250"/>
      <c r="H516" s="253">
        <v>8</v>
      </c>
      <c r="I516" s="254"/>
      <c r="J516" s="250"/>
      <c r="K516" s="250"/>
      <c r="L516" s="255"/>
      <c r="M516" s="256"/>
      <c r="N516" s="257"/>
      <c r="O516" s="257"/>
      <c r="P516" s="257"/>
      <c r="Q516" s="257"/>
      <c r="R516" s="257"/>
      <c r="S516" s="257"/>
      <c r="T516" s="258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9" t="s">
        <v>170</v>
      </c>
      <c r="AU516" s="259" t="s">
        <v>157</v>
      </c>
      <c r="AV516" s="14" t="s">
        <v>166</v>
      </c>
      <c r="AW516" s="14" t="s">
        <v>35</v>
      </c>
      <c r="AX516" s="14" t="s">
        <v>85</v>
      </c>
      <c r="AY516" s="259" t="s">
        <v>156</v>
      </c>
    </row>
    <row r="517" s="2" customFormat="1" ht="24.15" customHeight="1">
      <c r="A517" s="40"/>
      <c r="B517" s="41"/>
      <c r="C517" s="220" t="s">
        <v>674</v>
      </c>
      <c r="D517" s="220" t="s">
        <v>161</v>
      </c>
      <c r="E517" s="221" t="s">
        <v>1699</v>
      </c>
      <c r="F517" s="222" t="s">
        <v>1700</v>
      </c>
      <c r="G517" s="223" t="s">
        <v>164</v>
      </c>
      <c r="H517" s="224">
        <v>1</v>
      </c>
      <c r="I517" s="225"/>
      <c r="J517" s="226">
        <f>ROUND(I517*H517,2)</f>
        <v>0</v>
      </c>
      <c r="K517" s="222" t="s">
        <v>165</v>
      </c>
      <c r="L517" s="46"/>
      <c r="M517" s="227" t="s">
        <v>1</v>
      </c>
      <c r="N517" s="228" t="s">
        <v>42</v>
      </c>
      <c r="O517" s="93"/>
      <c r="P517" s="229">
        <f>O517*H517</f>
        <v>0</v>
      </c>
      <c r="Q517" s="229">
        <v>0.00018000000000000001</v>
      </c>
      <c r="R517" s="229">
        <f>Q517*H517</f>
        <v>0.00018000000000000001</v>
      </c>
      <c r="S517" s="229">
        <v>0</v>
      </c>
      <c r="T517" s="230">
        <f>S517*H517</f>
        <v>0</v>
      </c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R517" s="231" t="s">
        <v>273</v>
      </c>
      <c r="AT517" s="231" t="s">
        <v>161</v>
      </c>
      <c r="AU517" s="231" t="s">
        <v>157</v>
      </c>
      <c r="AY517" s="19" t="s">
        <v>156</v>
      </c>
      <c r="BE517" s="232">
        <f>IF(N517="základní",J517,0)</f>
        <v>0</v>
      </c>
      <c r="BF517" s="232">
        <f>IF(N517="snížená",J517,0)</f>
        <v>0</v>
      </c>
      <c r="BG517" s="232">
        <f>IF(N517="zákl. přenesená",J517,0)</f>
        <v>0</v>
      </c>
      <c r="BH517" s="232">
        <f>IF(N517="sníž. přenesená",J517,0)</f>
        <v>0</v>
      </c>
      <c r="BI517" s="232">
        <f>IF(N517="nulová",J517,0)</f>
        <v>0</v>
      </c>
      <c r="BJ517" s="19" t="s">
        <v>85</v>
      </c>
      <c r="BK517" s="232">
        <f>ROUND(I517*H517,2)</f>
        <v>0</v>
      </c>
      <c r="BL517" s="19" t="s">
        <v>273</v>
      </c>
      <c r="BM517" s="231" t="s">
        <v>1701</v>
      </c>
    </row>
    <row r="518" s="2" customFormat="1">
      <c r="A518" s="40"/>
      <c r="B518" s="41"/>
      <c r="C518" s="42"/>
      <c r="D518" s="233" t="s">
        <v>168</v>
      </c>
      <c r="E518" s="42"/>
      <c r="F518" s="234" t="s">
        <v>1702</v>
      </c>
      <c r="G518" s="42"/>
      <c r="H518" s="42"/>
      <c r="I518" s="235"/>
      <c r="J518" s="42"/>
      <c r="K518" s="42"/>
      <c r="L518" s="46"/>
      <c r="M518" s="236"/>
      <c r="N518" s="237"/>
      <c r="O518" s="93"/>
      <c r="P518" s="93"/>
      <c r="Q518" s="93"/>
      <c r="R518" s="93"/>
      <c r="S518" s="93"/>
      <c r="T518" s="94"/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T518" s="19" t="s">
        <v>168</v>
      </c>
      <c r="AU518" s="19" t="s">
        <v>157</v>
      </c>
    </row>
    <row r="519" s="15" customFormat="1">
      <c r="A519" s="15"/>
      <c r="B519" s="260"/>
      <c r="C519" s="261"/>
      <c r="D519" s="233" t="s">
        <v>170</v>
      </c>
      <c r="E519" s="262" t="s">
        <v>1</v>
      </c>
      <c r="F519" s="263" t="s">
        <v>1416</v>
      </c>
      <c r="G519" s="261"/>
      <c r="H519" s="262" t="s">
        <v>1</v>
      </c>
      <c r="I519" s="264"/>
      <c r="J519" s="261"/>
      <c r="K519" s="261"/>
      <c r="L519" s="265"/>
      <c r="M519" s="266"/>
      <c r="N519" s="267"/>
      <c r="O519" s="267"/>
      <c r="P519" s="267"/>
      <c r="Q519" s="267"/>
      <c r="R519" s="267"/>
      <c r="S519" s="267"/>
      <c r="T519" s="268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69" t="s">
        <v>170</v>
      </c>
      <c r="AU519" s="269" t="s">
        <v>157</v>
      </c>
      <c r="AV519" s="15" t="s">
        <v>85</v>
      </c>
      <c r="AW519" s="15" t="s">
        <v>35</v>
      </c>
      <c r="AX519" s="15" t="s">
        <v>77</v>
      </c>
      <c r="AY519" s="269" t="s">
        <v>156</v>
      </c>
    </row>
    <row r="520" s="13" customFormat="1">
      <c r="A520" s="13"/>
      <c r="B520" s="238"/>
      <c r="C520" s="239"/>
      <c r="D520" s="233" t="s">
        <v>170</v>
      </c>
      <c r="E520" s="240" t="s">
        <v>1</v>
      </c>
      <c r="F520" s="241" t="s">
        <v>85</v>
      </c>
      <c r="G520" s="239"/>
      <c r="H520" s="242">
        <v>1</v>
      </c>
      <c r="I520" s="243"/>
      <c r="J520" s="239"/>
      <c r="K520" s="239"/>
      <c r="L520" s="244"/>
      <c r="M520" s="245"/>
      <c r="N520" s="246"/>
      <c r="O520" s="246"/>
      <c r="P520" s="246"/>
      <c r="Q520" s="246"/>
      <c r="R520" s="246"/>
      <c r="S520" s="246"/>
      <c r="T520" s="247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8" t="s">
        <v>170</v>
      </c>
      <c r="AU520" s="248" t="s">
        <v>157</v>
      </c>
      <c r="AV520" s="13" t="s">
        <v>87</v>
      </c>
      <c r="AW520" s="13" t="s">
        <v>35</v>
      </c>
      <c r="AX520" s="13" t="s">
        <v>77</v>
      </c>
      <c r="AY520" s="248" t="s">
        <v>156</v>
      </c>
    </row>
    <row r="521" s="14" customFormat="1">
      <c r="A521" s="14"/>
      <c r="B521" s="249"/>
      <c r="C521" s="250"/>
      <c r="D521" s="233" t="s">
        <v>170</v>
      </c>
      <c r="E521" s="251" t="s">
        <v>1</v>
      </c>
      <c r="F521" s="252" t="s">
        <v>174</v>
      </c>
      <c r="G521" s="250"/>
      <c r="H521" s="253">
        <v>1</v>
      </c>
      <c r="I521" s="254"/>
      <c r="J521" s="250"/>
      <c r="K521" s="250"/>
      <c r="L521" s="255"/>
      <c r="M521" s="256"/>
      <c r="N521" s="257"/>
      <c r="O521" s="257"/>
      <c r="P521" s="257"/>
      <c r="Q521" s="257"/>
      <c r="R521" s="257"/>
      <c r="S521" s="257"/>
      <c r="T521" s="258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9" t="s">
        <v>170</v>
      </c>
      <c r="AU521" s="259" t="s">
        <v>157</v>
      </c>
      <c r="AV521" s="14" t="s">
        <v>166</v>
      </c>
      <c r="AW521" s="14" t="s">
        <v>35</v>
      </c>
      <c r="AX521" s="14" t="s">
        <v>85</v>
      </c>
      <c r="AY521" s="259" t="s">
        <v>156</v>
      </c>
    </row>
    <row r="522" s="2" customFormat="1" ht="24.15" customHeight="1">
      <c r="A522" s="40"/>
      <c r="B522" s="41"/>
      <c r="C522" s="220" t="s">
        <v>679</v>
      </c>
      <c r="D522" s="220" t="s">
        <v>161</v>
      </c>
      <c r="E522" s="221" t="s">
        <v>1703</v>
      </c>
      <c r="F522" s="222" t="s">
        <v>1704</v>
      </c>
      <c r="G522" s="223" t="s">
        <v>164</v>
      </c>
      <c r="H522" s="224">
        <v>57</v>
      </c>
      <c r="I522" s="225"/>
      <c r="J522" s="226">
        <f>ROUND(I522*H522,2)</f>
        <v>0</v>
      </c>
      <c r="K522" s="222" t="s">
        <v>165</v>
      </c>
      <c r="L522" s="46"/>
      <c r="M522" s="227" t="s">
        <v>1</v>
      </c>
      <c r="N522" s="228" t="s">
        <v>42</v>
      </c>
      <c r="O522" s="93"/>
      <c r="P522" s="229">
        <f>O522*H522</f>
        <v>0</v>
      </c>
      <c r="Q522" s="229">
        <v>0</v>
      </c>
      <c r="R522" s="229">
        <f>Q522*H522</f>
        <v>0</v>
      </c>
      <c r="S522" s="229">
        <v>0.00068999999999999997</v>
      </c>
      <c r="T522" s="230">
        <f>S522*H522</f>
        <v>0.039329999999999997</v>
      </c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R522" s="231" t="s">
        <v>273</v>
      </c>
      <c r="AT522" s="231" t="s">
        <v>161</v>
      </c>
      <c r="AU522" s="231" t="s">
        <v>157</v>
      </c>
      <c r="AY522" s="19" t="s">
        <v>156</v>
      </c>
      <c r="BE522" s="232">
        <f>IF(N522="základní",J522,0)</f>
        <v>0</v>
      </c>
      <c r="BF522" s="232">
        <f>IF(N522="snížená",J522,0)</f>
        <v>0</v>
      </c>
      <c r="BG522" s="232">
        <f>IF(N522="zákl. přenesená",J522,0)</f>
        <v>0</v>
      </c>
      <c r="BH522" s="232">
        <f>IF(N522="sníž. přenesená",J522,0)</f>
        <v>0</v>
      </c>
      <c r="BI522" s="232">
        <f>IF(N522="nulová",J522,0)</f>
        <v>0</v>
      </c>
      <c r="BJ522" s="19" t="s">
        <v>85</v>
      </c>
      <c r="BK522" s="232">
        <f>ROUND(I522*H522,2)</f>
        <v>0</v>
      </c>
      <c r="BL522" s="19" t="s">
        <v>273</v>
      </c>
      <c r="BM522" s="231" t="s">
        <v>1705</v>
      </c>
    </row>
    <row r="523" s="2" customFormat="1">
      <c r="A523" s="40"/>
      <c r="B523" s="41"/>
      <c r="C523" s="42"/>
      <c r="D523" s="233" t="s">
        <v>168</v>
      </c>
      <c r="E523" s="42"/>
      <c r="F523" s="234" t="s">
        <v>1706</v>
      </c>
      <c r="G523" s="42"/>
      <c r="H523" s="42"/>
      <c r="I523" s="235"/>
      <c r="J523" s="42"/>
      <c r="K523" s="42"/>
      <c r="L523" s="46"/>
      <c r="M523" s="236"/>
      <c r="N523" s="237"/>
      <c r="O523" s="93"/>
      <c r="P523" s="93"/>
      <c r="Q523" s="93"/>
      <c r="R523" s="93"/>
      <c r="S523" s="93"/>
      <c r="T523" s="94"/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T523" s="19" t="s">
        <v>168</v>
      </c>
      <c r="AU523" s="19" t="s">
        <v>157</v>
      </c>
    </row>
    <row r="524" s="15" customFormat="1">
      <c r="A524" s="15"/>
      <c r="B524" s="260"/>
      <c r="C524" s="261"/>
      <c r="D524" s="233" t="s">
        <v>170</v>
      </c>
      <c r="E524" s="262" t="s">
        <v>1</v>
      </c>
      <c r="F524" s="263" t="s">
        <v>1416</v>
      </c>
      <c r="G524" s="261"/>
      <c r="H524" s="262" t="s">
        <v>1</v>
      </c>
      <c r="I524" s="264"/>
      <c r="J524" s="261"/>
      <c r="K524" s="261"/>
      <c r="L524" s="265"/>
      <c r="M524" s="266"/>
      <c r="N524" s="267"/>
      <c r="O524" s="267"/>
      <c r="P524" s="267"/>
      <c r="Q524" s="267"/>
      <c r="R524" s="267"/>
      <c r="S524" s="267"/>
      <c r="T524" s="268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69" t="s">
        <v>170</v>
      </c>
      <c r="AU524" s="269" t="s">
        <v>157</v>
      </c>
      <c r="AV524" s="15" t="s">
        <v>85</v>
      </c>
      <c r="AW524" s="15" t="s">
        <v>35</v>
      </c>
      <c r="AX524" s="15" t="s">
        <v>77</v>
      </c>
      <c r="AY524" s="269" t="s">
        <v>156</v>
      </c>
    </row>
    <row r="525" s="13" customFormat="1">
      <c r="A525" s="13"/>
      <c r="B525" s="238"/>
      <c r="C525" s="239"/>
      <c r="D525" s="233" t="s">
        <v>170</v>
      </c>
      <c r="E525" s="240" t="s">
        <v>1</v>
      </c>
      <c r="F525" s="241" t="s">
        <v>1707</v>
      </c>
      <c r="G525" s="239"/>
      <c r="H525" s="242">
        <v>57</v>
      </c>
      <c r="I525" s="243"/>
      <c r="J525" s="239"/>
      <c r="K525" s="239"/>
      <c r="L525" s="244"/>
      <c r="M525" s="245"/>
      <c r="N525" s="246"/>
      <c r="O525" s="246"/>
      <c r="P525" s="246"/>
      <c r="Q525" s="246"/>
      <c r="R525" s="246"/>
      <c r="S525" s="246"/>
      <c r="T525" s="247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8" t="s">
        <v>170</v>
      </c>
      <c r="AU525" s="248" t="s">
        <v>157</v>
      </c>
      <c r="AV525" s="13" t="s">
        <v>87</v>
      </c>
      <c r="AW525" s="13" t="s">
        <v>35</v>
      </c>
      <c r="AX525" s="13" t="s">
        <v>77</v>
      </c>
      <c r="AY525" s="248" t="s">
        <v>156</v>
      </c>
    </row>
    <row r="526" s="14" customFormat="1">
      <c r="A526" s="14"/>
      <c r="B526" s="249"/>
      <c r="C526" s="250"/>
      <c r="D526" s="233" t="s">
        <v>170</v>
      </c>
      <c r="E526" s="251" t="s">
        <v>1</v>
      </c>
      <c r="F526" s="252" t="s">
        <v>174</v>
      </c>
      <c r="G526" s="250"/>
      <c r="H526" s="253">
        <v>57</v>
      </c>
      <c r="I526" s="254"/>
      <c r="J526" s="250"/>
      <c r="K526" s="250"/>
      <c r="L526" s="255"/>
      <c r="M526" s="256"/>
      <c r="N526" s="257"/>
      <c r="O526" s="257"/>
      <c r="P526" s="257"/>
      <c r="Q526" s="257"/>
      <c r="R526" s="257"/>
      <c r="S526" s="257"/>
      <c r="T526" s="258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9" t="s">
        <v>170</v>
      </c>
      <c r="AU526" s="259" t="s">
        <v>157</v>
      </c>
      <c r="AV526" s="14" t="s">
        <v>166</v>
      </c>
      <c r="AW526" s="14" t="s">
        <v>35</v>
      </c>
      <c r="AX526" s="14" t="s">
        <v>85</v>
      </c>
      <c r="AY526" s="259" t="s">
        <v>156</v>
      </c>
    </row>
    <row r="527" s="2" customFormat="1" ht="21.75" customHeight="1">
      <c r="A527" s="40"/>
      <c r="B527" s="41"/>
      <c r="C527" s="220" t="s">
        <v>684</v>
      </c>
      <c r="D527" s="220" t="s">
        <v>161</v>
      </c>
      <c r="E527" s="221" t="s">
        <v>1708</v>
      </c>
      <c r="F527" s="222" t="s">
        <v>1709</v>
      </c>
      <c r="G527" s="223" t="s">
        <v>164</v>
      </c>
      <c r="H527" s="224">
        <v>3</v>
      </c>
      <c r="I527" s="225"/>
      <c r="J527" s="226">
        <f>ROUND(I527*H527,2)</f>
        <v>0</v>
      </c>
      <c r="K527" s="222" t="s">
        <v>165</v>
      </c>
      <c r="L527" s="46"/>
      <c r="M527" s="227" t="s">
        <v>1</v>
      </c>
      <c r="N527" s="228" t="s">
        <v>42</v>
      </c>
      <c r="O527" s="93"/>
      <c r="P527" s="229">
        <f>O527*H527</f>
        <v>0</v>
      </c>
      <c r="Q527" s="229">
        <v>0</v>
      </c>
      <c r="R527" s="229">
        <f>Q527*H527</f>
        <v>0</v>
      </c>
      <c r="S527" s="229">
        <v>0.00052999999999999998</v>
      </c>
      <c r="T527" s="230">
        <f>S527*H527</f>
        <v>0.0015899999999999998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31" t="s">
        <v>273</v>
      </c>
      <c r="AT527" s="231" t="s">
        <v>161</v>
      </c>
      <c r="AU527" s="231" t="s">
        <v>157</v>
      </c>
      <c r="AY527" s="19" t="s">
        <v>156</v>
      </c>
      <c r="BE527" s="232">
        <f>IF(N527="základní",J527,0)</f>
        <v>0</v>
      </c>
      <c r="BF527" s="232">
        <f>IF(N527="snížená",J527,0)</f>
        <v>0</v>
      </c>
      <c r="BG527" s="232">
        <f>IF(N527="zákl. přenesená",J527,0)</f>
        <v>0</v>
      </c>
      <c r="BH527" s="232">
        <f>IF(N527="sníž. přenesená",J527,0)</f>
        <v>0</v>
      </c>
      <c r="BI527" s="232">
        <f>IF(N527="nulová",J527,0)</f>
        <v>0</v>
      </c>
      <c r="BJ527" s="19" t="s">
        <v>85</v>
      </c>
      <c r="BK527" s="232">
        <f>ROUND(I527*H527,2)</f>
        <v>0</v>
      </c>
      <c r="BL527" s="19" t="s">
        <v>273</v>
      </c>
      <c r="BM527" s="231" t="s">
        <v>1710</v>
      </c>
    </row>
    <row r="528" s="2" customFormat="1">
      <c r="A528" s="40"/>
      <c r="B528" s="41"/>
      <c r="C528" s="42"/>
      <c r="D528" s="233" t="s">
        <v>168</v>
      </c>
      <c r="E528" s="42"/>
      <c r="F528" s="234" t="s">
        <v>1711</v>
      </c>
      <c r="G528" s="42"/>
      <c r="H528" s="42"/>
      <c r="I528" s="235"/>
      <c r="J528" s="42"/>
      <c r="K528" s="42"/>
      <c r="L528" s="46"/>
      <c r="M528" s="236"/>
      <c r="N528" s="237"/>
      <c r="O528" s="93"/>
      <c r="P528" s="93"/>
      <c r="Q528" s="93"/>
      <c r="R528" s="93"/>
      <c r="S528" s="93"/>
      <c r="T528" s="94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T528" s="19" t="s">
        <v>168</v>
      </c>
      <c r="AU528" s="19" t="s">
        <v>157</v>
      </c>
    </row>
    <row r="529" s="15" customFormat="1">
      <c r="A529" s="15"/>
      <c r="B529" s="260"/>
      <c r="C529" s="261"/>
      <c r="D529" s="233" t="s">
        <v>170</v>
      </c>
      <c r="E529" s="262" t="s">
        <v>1</v>
      </c>
      <c r="F529" s="263" t="s">
        <v>1416</v>
      </c>
      <c r="G529" s="261"/>
      <c r="H529" s="262" t="s">
        <v>1</v>
      </c>
      <c r="I529" s="264"/>
      <c r="J529" s="261"/>
      <c r="K529" s="261"/>
      <c r="L529" s="265"/>
      <c r="M529" s="266"/>
      <c r="N529" s="267"/>
      <c r="O529" s="267"/>
      <c r="P529" s="267"/>
      <c r="Q529" s="267"/>
      <c r="R529" s="267"/>
      <c r="S529" s="267"/>
      <c r="T529" s="268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69" t="s">
        <v>170</v>
      </c>
      <c r="AU529" s="269" t="s">
        <v>157</v>
      </c>
      <c r="AV529" s="15" t="s">
        <v>85</v>
      </c>
      <c r="AW529" s="15" t="s">
        <v>35</v>
      </c>
      <c r="AX529" s="15" t="s">
        <v>77</v>
      </c>
      <c r="AY529" s="269" t="s">
        <v>156</v>
      </c>
    </row>
    <row r="530" s="13" customFormat="1">
      <c r="A530" s="13"/>
      <c r="B530" s="238"/>
      <c r="C530" s="239"/>
      <c r="D530" s="233" t="s">
        <v>170</v>
      </c>
      <c r="E530" s="240" t="s">
        <v>1</v>
      </c>
      <c r="F530" s="241" t="s">
        <v>157</v>
      </c>
      <c r="G530" s="239"/>
      <c r="H530" s="242">
        <v>3</v>
      </c>
      <c r="I530" s="243"/>
      <c r="J530" s="239"/>
      <c r="K530" s="239"/>
      <c r="L530" s="244"/>
      <c r="M530" s="245"/>
      <c r="N530" s="246"/>
      <c r="O530" s="246"/>
      <c r="P530" s="246"/>
      <c r="Q530" s="246"/>
      <c r="R530" s="246"/>
      <c r="S530" s="246"/>
      <c r="T530" s="247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8" t="s">
        <v>170</v>
      </c>
      <c r="AU530" s="248" t="s">
        <v>157</v>
      </c>
      <c r="AV530" s="13" t="s">
        <v>87</v>
      </c>
      <c r="AW530" s="13" t="s">
        <v>35</v>
      </c>
      <c r="AX530" s="13" t="s">
        <v>77</v>
      </c>
      <c r="AY530" s="248" t="s">
        <v>156</v>
      </c>
    </row>
    <row r="531" s="14" customFormat="1">
      <c r="A531" s="14"/>
      <c r="B531" s="249"/>
      <c r="C531" s="250"/>
      <c r="D531" s="233" t="s">
        <v>170</v>
      </c>
      <c r="E531" s="251" t="s">
        <v>1</v>
      </c>
      <c r="F531" s="252" t="s">
        <v>174</v>
      </c>
      <c r="G531" s="250"/>
      <c r="H531" s="253">
        <v>3</v>
      </c>
      <c r="I531" s="254"/>
      <c r="J531" s="250"/>
      <c r="K531" s="250"/>
      <c r="L531" s="255"/>
      <c r="M531" s="256"/>
      <c r="N531" s="257"/>
      <c r="O531" s="257"/>
      <c r="P531" s="257"/>
      <c r="Q531" s="257"/>
      <c r="R531" s="257"/>
      <c r="S531" s="257"/>
      <c r="T531" s="258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9" t="s">
        <v>170</v>
      </c>
      <c r="AU531" s="259" t="s">
        <v>157</v>
      </c>
      <c r="AV531" s="14" t="s">
        <v>166</v>
      </c>
      <c r="AW531" s="14" t="s">
        <v>35</v>
      </c>
      <c r="AX531" s="14" t="s">
        <v>85</v>
      </c>
      <c r="AY531" s="259" t="s">
        <v>156</v>
      </c>
    </row>
    <row r="532" s="2" customFormat="1" ht="16.5" customHeight="1">
      <c r="A532" s="40"/>
      <c r="B532" s="41"/>
      <c r="C532" s="220" t="s">
        <v>690</v>
      </c>
      <c r="D532" s="220" t="s">
        <v>161</v>
      </c>
      <c r="E532" s="221" t="s">
        <v>1712</v>
      </c>
      <c r="F532" s="222" t="s">
        <v>1713</v>
      </c>
      <c r="G532" s="223" t="s">
        <v>164</v>
      </c>
      <c r="H532" s="224">
        <v>8</v>
      </c>
      <c r="I532" s="225"/>
      <c r="J532" s="226">
        <f>ROUND(I532*H532,2)</f>
        <v>0</v>
      </c>
      <c r="K532" s="222" t="s">
        <v>165</v>
      </c>
      <c r="L532" s="46"/>
      <c r="M532" s="227" t="s">
        <v>1</v>
      </c>
      <c r="N532" s="228" t="s">
        <v>42</v>
      </c>
      <c r="O532" s="93"/>
      <c r="P532" s="229">
        <f>O532*H532</f>
        <v>0</v>
      </c>
      <c r="Q532" s="229">
        <v>0.00056999999999999998</v>
      </c>
      <c r="R532" s="229">
        <f>Q532*H532</f>
        <v>0.0045599999999999998</v>
      </c>
      <c r="S532" s="229">
        <v>0</v>
      </c>
      <c r="T532" s="230">
        <f>S532*H532</f>
        <v>0</v>
      </c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R532" s="231" t="s">
        <v>273</v>
      </c>
      <c r="AT532" s="231" t="s">
        <v>161</v>
      </c>
      <c r="AU532" s="231" t="s">
        <v>157</v>
      </c>
      <c r="AY532" s="19" t="s">
        <v>156</v>
      </c>
      <c r="BE532" s="232">
        <f>IF(N532="základní",J532,0)</f>
        <v>0</v>
      </c>
      <c r="BF532" s="232">
        <f>IF(N532="snížená",J532,0)</f>
        <v>0</v>
      </c>
      <c r="BG532" s="232">
        <f>IF(N532="zákl. přenesená",J532,0)</f>
        <v>0</v>
      </c>
      <c r="BH532" s="232">
        <f>IF(N532="sníž. přenesená",J532,0)</f>
        <v>0</v>
      </c>
      <c r="BI532" s="232">
        <f>IF(N532="nulová",J532,0)</f>
        <v>0</v>
      </c>
      <c r="BJ532" s="19" t="s">
        <v>85</v>
      </c>
      <c r="BK532" s="232">
        <f>ROUND(I532*H532,2)</f>
        <v>0</v>
      </c>
      <c r="BL532" s="19" t="s">
        <v>273</v>
      </c>
      <c r="BM532" s="231" t="s">
        <v>1714</v>
      </c>
    </row>
    <row r="533" s="2" customFormat="1">
      <c r="A533" s="40"/>
      <c r="B533" s="41"/>
      <c r="C533" s="42"/>
      <c r="D533" s="233" t="s">
        <v>168</v>
      </c>
      <c r="E533" s="42"/>
      <c r="F533" s="234" t="s">
        <v>1715</v>
      </c>
      <c r="G533" s="42"/>
      <c r="H533" s="42"/>
      <c r="I533" s="235"/>
      <c r="J533" s="42"/>
      <c r="K533" s="42"/>
      <c r="L533" s="46"/>
      <c r="M533" s="236"/>
      <c r="N533" s="237"/>
      <c r="O533" s="93"/>
      <c r="P533" s="93"/>
      <c r="Q533" s="93"/>
      <c r="R533" s="93"/>
      <c r="S533" s="93"/>
      <c r="T533" s="94"/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T533" s="19" t="s">
        <v>168</v>
      </c>
      <c r="AU533" s="19" t="s">
        <v>157</v>
      </c>
    </row>
    <row r="534" s="15" customFormat="1">
      <c r="A534" s="15"/>
      <c r="B534" s="260"/>
      <c r="C534" s="261"/>
      <c r="D534" s="233" t="s">
        <v>170</v>
      </c>
      <c r="E534" s="262" t="s">
        <v>1</v>
      </c>
      <c r="F534" s="263" t="s">
        <v>1416</v>
      </c>
      <c r="G534" s="261"/>
      <c r="H534" s="262" t="s">
        <v>1</v>
      </c>
      <c r="I534" s="264"/>
      <c r="J534" s="261"/>
      <c r="K534" s="261"/>
      <c r="L534" s="265"/>
      <c r="M534" s="266"/>
      <c r="N534" s="267"/>
      <c r="O534" s="267"/>
      <c r="P534" s="267"/>
      <c r="Q534" s="267"/>
      <c r="R534" s="267"/>
      <c r="S534" s="267"/>
      <c r="T534" s="268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69" t="s">
        <v>170</v>
      </c>
      <c r="AU534" s="269" t="s">
        <v>157</v>
      </c>
      <c r="AV534" s="15" t="s">
        <v>85</v>
      </c>
      <c r="AW534" s="15" t="s">
        <v>35</v>
      </c>
      <c r="AX534" s="15" t="s">
        <v>77</v>
      </c>
      <c r="AY534" s="269" t="s">
        <v>156</v>
      </c>
    </row>
    <row r="535" s="13" customFormat="1">
      <c r="A535" s="13"/>
      <c r="B535" s="238"/>
      <c r="C535" s="239"/>
      <c r="D535" s="233" t="s">
        <v>170</v>
      </c>
      <c r="E535" s="240" t="s">
        <v>1</v>
      </c>
      <c r="F535" s="241" t="s">
        <v>1698</v>
      </c>
      <c r="G535" s="239"/>
      <c r="H535" s="242">
        <v>8</v>
      </c>
      <c r="I535" s="243"/>
      <c r="J535" s="239"/>
      <c r="K535" s="239"/>
      <c r="L535" s="244"/>
      <c r="M535" s="245"/>
      <c r="N535" s="246"/>
      <c r="O535" s="246"/>
      <c r="P535" s="246"/>
      <c r="Q535" s="246"/>
      <c r="R535" s="246"/>
      <c r="S535" s="246"/>
      <c r="T535" s="247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8" t="s">
        <v>170</v>
      </c>
      <c r="AU535" s="248" t="s">
        <v>157</v>
      </c>
      <c r="AV535" s="13" t="s">
        <v>87</v>
      </c>
      <c r="AW535" s="13" t="s">
        <v>35</v>
      </c>
      <c r="AX535" s="13" t="s">
        <v>77</v>
      </c>
      <c r="AY535" s="248" t="s">
        <v>156</v>
      </c>
    </row>
    <row r="536" s="14" customFormat="1">
      <c r="A536" s="14"/>
      <c r="B536" s="249"/>
      <c r="C536" s="250"/>
      <c r="D536" s="233" t="s">
        <v>170</v>
      </c>
      <c r="E536" s="251" t="s">
        <v>1</v>
      </c>
      <c r="F536" s="252" t="s">
        <v>174</v>
      </c>
      <c r="G536" s="250"/>
      <c r="H536" s="253">
        <v>8</v>
      </c>
      <c r="I536" s="254"/>
      <c r="J536" s="250"/>
      <c r="K536" s="250"/>
      <c r="L536" s="255"/>
      <c r="M536" s="256"/>
      <c r="N536" s="257"/>
      <c r="O536" s="257"/>
      <c r="P536" s="257"/>
      <c r="Q536" s="257"/>
      <c r="R536" s="257"/>
      <c r="S536" s="257"/>
      <c r="T536" s="258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9" t="s">
        <v>170</v>
      </c>
      <c r="AU536" s="259" t="s">
        <v>157</v>
      </c>
      <c r="AV536" s="14" t="s">
        <v>166</v>
      </c>
      <c r="AW536" s="14" t="s">
        <v>35</v>
      </c>
      <c r="AX536" s="14" t="s">
        <v>85</v>
      </c>
      <c r="AY536" s="259" t="s">
        <v>156</v>
      </c>
    </row>
    <row r="537" s="2" customFormat="1" ht="16.5" customHeight="1">
      <c r="A537" s="40"/>
      <c r="B537" s="41"/>
      <c r="C537" s="220" t="s">
        <v>696</v>
      </c>
      <c r="D537" s="220" t="s">
        <v>161</v>
      </c>
      <c r="E537" s="221" t="s">
        <v>1716</v>
      </c>
      <c r="F537" s="222" t="s">
        <v>1717</v>
      </c>
      <c r="G537" s="223" t="s">
        <v>164</v>
      </c>
      <c r="H537" s="224">
        <v>1</v>
      </c>
      <c r="I537" s="225"/>
      <c r="J537" s="226">
        <f>ROUND(I537*H537,2)</f>
        <v>0</v>
      </c>
      <c r="K537" s="222" t="s">
        <v>165</v>
      </c>
      <c r="L537" s="46"/>
      <c r="M537" s="227" t="s">
        <v>1</v>
      </c>
      <c r="N537" s="228" t="s">
        <v>42</v>
      </c>
      <c r="O537" s="93"/>
      <c r="P537" s="229">
        <f>O537*H537</f>
        <v>0</v>
      </c>
      <c r="Q537" s="229">
        <v>0.00072000000000000005</v>
      </c>
      <c r="R537" s="229">
        <f>Q537*H537</f>
        <v>0.00072000000000000005</v>
      </c>
      <c r="S537" s="229">
        <v>0</v>
      </c>
      <c r="T537" s="230">
        <f>S537*H537</f>
        <v>0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31" t="s">
        <v>273</v>
      </c>
      <c r="AT537" s="231" t="s">
        <v>161</v>
      </c>
      <c r="AU537" s="231" t="s">
        <v>157</v>
      </c>
      <c r="AY537" s="19" t="s">
        <v>156</v>
      </c>
      <c r="BE537" s="232">
        <f>IF(N537="základní",J537,0)</f>
        <v>0</v>
      </c>
      <c r="BF537" s="232">
        <f>IF(N537="snížená",J537,0)</f>
        <v>0</v>
      </c>
      <c r="BG537" s="232">
        <f>IF(N537="zákl. přenesená",J537,0)</f>
        <v>0</v>
      </c>
      <c r="BH537" s="232">
        <f>IF(N537="sníž. přenesená",J537,0)</f>
        <v>0</v>
      </c>
      <c r="BI537" s="232">
        <f>IF(N537="nulová",J537,0)</f>
        <v>0</v>
      </c>
      <c r="BJ537" s="19" t="s">
        <v>85</v>
      </c>
      <c r="BK537" s="232">
        <f>ROUND(I537*H537,2)</f>
        <v>0</v>
      </c>
      <c r="BL537" s="19" t="s">
        <v>273</v>
      </c>
      <c r="BM537" s="231" t="s">
        <v>1718</v>
      </c>
    </row>
    <row r="538" s="2" customFormat="1">
      <c r="A538" s="40"/>
      <c r="B538" s="41"/>
      <c r="C538" s="42"/>
      <c r="D538" s="233" t="s">
        <v>168</v>
      </c>
      <c r="E538" s="42"/>
      <c r="F538" s="234" t="s">
        <v>1719</v>
      </c>
      <c r="G538" s="42"/>
      <c r="H538" s="42"/>
      <c r="I538" s="235"/>
      <c r="J538" s="42"/>
      <c r="K538" s="42"/>
      <c r="L538" s="46"/>
      <c r="M538" s="236"/>
      <c r="N538" s="237"/>
      <c r="O538" s="93"/>
      <c r="P538" s="93"/>
      <c r="Q538" s="93"/>
      <c r="R538" s="93"/>
      <c r="S538" s="93"/>
      <c r="T538" s="94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T538" s="19" t="s">
        <v>168</v>
      </c>
      <c r="AU538" s="19" t="s">
        <v>157</v>
      </c>
    </row>
    <row r="539" s="15" customFormat="1">
      <c r="A539" s="15"/>
      <c r="B539" s="260"/>
      <c r="C539" s="261"/>
      <c r="D539" s="233" t="s">
        <v>170</v>
      </c>
      <c r="E539" s="262" t="s">
        <v>1</v>
      </c>
      <c r="F539" s="263" t="s">
        <v>1416</v>
      </c>
      <c r="G539" s="261"/>
      <c r="H539" s="262" t="s">
        <v>1</v>
      </c>
      <c r="I539" s="264"/>
      <c r="J539" s="261"/>
      <c r="K539" s="261"/>
      <c r="L539" s="265"/>
      <c r="M539" s="266"/>
      <c r="N539" s="267"/>
      <c r="O539" s="267"/>
      <c r="P539" s="267"/>
      <c r="Q539" s="267"/>
      <c r="R539" s="267"/>
      <c r="S539" s="267"/>
      <c r="T539" s="268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69" t="s">
        <v>170</v>
      </c>
      <c r="AU539" s="269" t="s">
        <v>157</v>
      </c>
      <c r="AV539" s="15" t="s">
        <v>85</v>
      </c>
      <c r="AW539" s="15" t="s">
        <v>35</v>
      </c>
      <c r="AX539" s="15" t="s">
        <v>77</v>
      </c>
      <c r="AY539" s="269" t="s">
        <v>156</v>
      </c>
    </row>
    <row r="540" s="13" customFormat="1">
      <c r="A540" s="13"/>
      <c r="B540" s="238"/>
      <c r="C540" s="239"/>
      <c r="D540" s="233" t="s">
        <v>170</v>
      </c>
      <c r="E540" s="240" t="s">
        <v>1</v>
      </c>
      <c r="F540" s="241" t="s">
        <v>85</v>
      </c>
      <c r="G540" s="239"/>
      <c r="H540" s="242">
        <v>1</v>
      </c>
      <c r="I540" s="243"/>
      <c r="J540" s="239"/>
      <c r="K540" s="239"/>
      <c r="L540" s="244"/>
      <c r="M540" s="245"/>
      <c r="N540" s="246"/>
      <c r="O540" s="246"/>
      <c r="P540" s="246"/>
      <c r="Q540" s="246"/>
      <c r="R540" s="246"/>
      <c r="S540" s="246"/>
      <c r="T540" s="247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8" t="s">
        <v>170</v>
      </c>
      <c r="AU540" s="248" t="s">
        <v>157</v>
      </c>
      <c r="AV540" s="13" t="s">
        <v>87</v>
      </c>
      <c r="AW540" s="13" t="s">
        <v>35</v>
      </c>
      <c r="AX540" s="13" t="s">
        <v>77</v>
      </c>
      <c r="AY540" s="248" t="s">
        <v>156</v>
      </c>
    </row>
    <row r="541" s="14" customFormat="1">
      <c r="A541" s="14"/>
      <c r="B541" s="249"/>
      <c r="C541" s="250"/>
      <c r="D541" s="233" t="s">
        <v>170</v>
      </c>
      <c r="E541" s="251" t="s">
        <v>1</v>
      </c>
      <c r="F541" s="252" t="s">
        <v>174</v>
      </c>
      <c r="G541" s="250"/>
      <c r="H541" s="253">
        <v>1</v>
      </c>
      <c r="I541" s="254"/>
      <c r="J541" s="250"/>
      <c r="K541" s="250"/>
      <c r="L541" s="255"/>
      <c r="M541" s="256"/>
      <c r="N541" s="257"/>
      <c r="O541" s="257"/>
      <c r="P541" s="257"/>
      <c r="Q541" s="257"/>
      <c r="R541" s="257"/>
      <c r="S541" s="257"/>
      <c r="T541" s="258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9" t="s">
        <v>170</v>
      </c>
      <c r="AU541" s="259" t="s">
        <v>157</v>
      </c>
      <c r="AV541" s="14" t="s">
        <v>166</v>
      </c>
      <c r="AW541" s="14" t="s">
        <v>35</v>
      </c>
      <c r="AX541" s="14" t="s">
        <v>85</v>
      </c>
      <c r="AY541" s="259" t="s">
        <v>156</v>
      </c>
    </row>
    <row r="542" s="2" customFormat="1" ht="24.15" customHeight="1">
      <c r="A542" s="40"/>
      <c r="B542" s="41"/>
      <c r="C542" s="220" t="s">
        <v>702</v>
      </c>
      <c r="D542" s="220" t="s">
        <v>161</v>
      </c>
      <c r="E542" s="221" t="s">
        <v>1720</v>
      </c>
      <c r="F542" s="222" t="s">
        <v>1721</v>
      </c>
      <c r="G542" s="223" t="s">
        <v>185</v>
      </c>
      <c r="H542" s="224">
        <v>320</v>
      </c>
      <c r="I542" s="225"/>
      <c r="J542" s="226">
        <f>ROUND(I542*H542,2)</f>
        <v>0</v>
      </c>
      <c r="K542" s="222" t="s">
        <v>165</v>
      </c>
      <c r="L542" s="46"/>
      <c r="M542" s="227" t="s">
        <v>1</v>
      </c>
      <c r="N542" s="228" t="s">
        <v>42</v>
      </c>
      <c r="O542" s="93"/>
      <c r="P542" s="229">
        <f>O542*H542</f>
        <v>0</v>
      </c>
      <c r="Q542" s="229">
        <v>2.0000000000000002E-05</v>
      </c>
      <c r="R542" s="229">
        <f>Q542*H542</f>
        <v>0.0064000000000000003</v>
      </c>
      <c r="S542" s="229">
        <v>0</v>
      </c>
      <c r="T542" s="230">
        <f>S542*H542</f>
        <v>0</v>
      </c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R542" s="231" t="s">
        <v>273</v>
      </c>
      <c r="AT542" s="231" t="s">
        <v>161</v>
      </c>
      <c r="AU542" s="231" t="s">
        <v>157</v>
      </c>
      <c r="AY542" s="19" t="s">
        <v>156</v>
      </c>
      <c r="BE542" s="232">
        <f>IF(N542="základní",J542,0)</f>
        <v>0</v>
      </c>
      <c r="BF542" s="232">
        <f>IF(N542="snížená",J542,0)</f>
        <v>0</v>
      </c>
      <c r="BG542" s="232">
        <f>IF(N542="zákl. přenesená",J542,0)</f>
        <v>0</v>
      </c>
      <c r="BH542" s="232">
        <f>IF(N542="sníž. přenesená",J542,0)</f>
        <v>0</v>
      </c>
      <c r="BI542" s="232">
        <f>IF(N542="nulová",J542,0)</f>
        <v>0</v>
      </c>
      <c r="BJ542" s="19" t="s">
        <v>85</v>
      </c>
      <c r="BK542" s="232">
        <f>ROUND(I542*H542,2)</f>
        <v>0</v>
      </c>
      <c r="BL542" s="19" t="s">
        <v>273</v>
      </c>
      <c r="BM542" s="231" t="s">
        <v>1722</v>
      </c>
    </row>
    <row r="543" s="2" customFormat="1">
      <c r="A543" s="40"/>
      <c r="B543" s="41"/>
      <c r="C543" s="42"/>
      <c r="D543" s="233" t="s">
        <v>168</v>
      </c>
      <c r="E543" s="42"/>
      <c r="F543" s="234" t="s">
        <v>1723</v>
      </c>
      <c r="G543" s="42"/>
      <c r="H543" s="42"/>
      <c r="I543" s="235"/>
      <c r="J543" s="42"/>
      <c r="K543" s="42"/>
      <c r="L543" s="46"/>
      <c r="M543" s="236"/>
      <c r="N543" s="237"/>
      <c r="O543" s="93"/>
      <c r="P543" s="93"/>
      <c r="Q543" s="93"/>
      <c r="R543" s="93"/>
      <c r="S543" s="93"/>
      <c r="T543" s="94"/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T543" s="19" t="s">
        <v>168</v>
      </c>
      <c r="AU543" s="19" t="s">
        <v>157</v>
      </c>
    </row>
    <row r="544" s="15" customFormat="1">
      <c r="A544" s="15"/>
      <c r="B544" s="260"/>
      <c r="C544" s="261"/>
      <c r="D544" s="233" t="s">
        <v>170</v>
      </c>
      <c r="E544" s="262" t="s">
        <v>1</v>
      </c>
      <c r="F544" s="263" t="s">
        <v>1416</v>
      </c>
      <c r="G544" s="261"/>
      <c r="H544" s="262" t="s">
        <v>1</v>
      </c>
      <c r="I544" s="264"/>
      <c r="J544" s="261"/>
      <c r="K544" s="261"/>
      <c r="L544" s="265"/>
      <c r="M544" s="266"/>
      <c r="N544" s="267"/>
      <c r="O544" s="267"/>
      <c r="P544" s="267"/>
      <c r="Q544" s="267"/>
      <c r="R544" s="267"/>
      <c r="S544" s="267"/>
      <c r="T544" s="268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69" t="s">
        <v>170</v>
      </c>
      <c r="AU544" s="269" t="s">
        <v>157</v>
      </c>
      <c r="AV544" s="15" t="s">
        <v>85</v>
      </c>
      <c r="AW544" s="15" t="s">
        <v>35</v>
      </c>
      <c r="AX544" s="15" t="s">
        <v>77</v>
      </c>
      <c r="AY544" s="269" t="s">
        <v>156</v>
      </c>
    </row>
    <row r="545" s="13" customFormat="1">
      <c r="A545" s="13"/>
      <c r="B545" s="238"/>
      <c r="C545" s="239"/>
      <c r="D545" s="233" t="s">
        <v>170</v>
      </c>
      <c r="E545" s="240" t="s">
        <v>1</v>
      </c>
      <c r="F545" s="241" t="s">
        <v>1724</v>
      </c>
      <c r="G545" s="239"/>
      <c r="H545" s="242">
        <v>204</v>
      </c>
      <c r="I545" s="243"/>
      <c r="J545" s="239"/>
      <c r="K545" s="239"/>
      <c r="L545" s="244"/>
      <c r="M545" s="245"/>
      <c r="N545" s="246"/>
      <c r="O545" s="246"/>
      <c r="P545" s="246"/>
      <c r="Q545" s="246"/>
      <c r="R545" s="246"/>
      <c r="S545" s="246"/>
      <c r="T545" s="247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8" t="s">
        <v>170</v>
      </c>
      <c r="AU545" s="248" t="s">
        <v>157</v>
      </c>
      <c r="AV545" s="13" t="s">
        <v>87</v>
      </c>
      <c r="AW545" s="13" t="s">
        <v>35</v>
      </c>
      <c r="AX545" s="13" t="s">
        <v>77</v>
      </c>
      <c r="AY545" s="248" t="s">
        <v>156</v>
      </c>
    </row>
    <row r="546" s="13" customFormat="1">
      <c r="A546" s="13"/>
      <c r="B546" s="238"/>
      <c r="C546" s="239"/>
      <c r="D546" s="233" t="s">
        <v>170</v>
      </c>
      <c r="E546" s="240" t="s">
        <v>1</v>
      </c>
      <c r="F546" s="241" t="s">
        <v>1725</v>
      </c>
      <c r="G546" s="239"/>
      <c r="H546" s="242">
        <v>87</v>
      </c>
      <c r="I546" s="243"/>
      <c r="J546" s="239"/>
      <c r="K546" s="239"/>
      <c r="L546" s="244"/>
      <c r="M546" s="245"/>
      <c r="N546" s="246"/>
      <c r="O546" s="246"/>
      <c r="P546" s="246"/>
      <c r="Q546" s="246"/>
      <c r="R546" s="246"/>
      <c r="S546" s="246"/>
      <c r="T546" s="247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8" t="s">
        <v>170</v>
      </c>
      <c r="AU546" s="248" t="s">
        <v>157</v>
      </c>
      <c r="AV546" s="13" t="s">
        <v>87</v>
      </c>
      <c r="AW546" s="13" t="s">
        <v>35</v>
      </c>
      <c r="AX546" s="13" t="s">
        <v>77</v>
      </c>
      <c r="AY546" s="248" t="s">
        <v>156</v>
      </c>
    </row>
    <row r="547" s="13" customFormat="1">
      <c r="A547" s="13"/>
      <c r="B547" s="238"/>
      <c r="C547" s="239"/>
      <c r="D547" s="233" t="s">
        <v>170</v>
      </c>
      <c r="E547" s="240" t="s">
        <v>1</v>
      </c>
      <c r="F547" s="241" t="s">
        <v>1726</v>
      </c>
      <c r="G547" s="239"/>
      <c r="H547" s="242">
        <v>29</v>
      </c>
      <c r="I547" s="243"/>
      <c r="J547" s="239"/>
      <c r="K547" s="239"/>
      <c r="L547" s="244"/>
      <c r="M547" s="245"/>
      <c r="N547" s="246"/>
      <c r="O547" s="246"/>
      <c r="P547" s="246"/>
      <c r="Q547" s="246"/>
      <c r="R547" s="246"/>
      <c r="S547" s="246"/>
      <c r="T547" s="247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8" t="s">
        <v>170</v>
      </c>
      <c r="AU547" s="248" t="s">
        <v>157</v>
      </c>
      <c r="AV547" s="13" t="s">
        <v>87</v>
      </c>
      <c r="AW547" s="13" t="s">
        <v>35</v>
      </c>
      <c r="AX547" s="13" t="s">
        <v>77</v>
      </c>
      <c r="AY547" s="248" t="s">
        <v>156</v>
      </c>
    </row>
    <row r="548" s="14" customFormat="1">
      <c r="A548" s="14"/>
      <c r="B548" s="249"/>
      <c r="C548" s="250"/>
      <c r="D548" s="233" t="s">
        <v>170</v>
      </c>
      <c r="E548" s="251" t="s">
        <v>1</v>
      </c>
      <c r="F548" s="252" t="s">
        <v>174</v>
      </c>
      <c r="G548" s="250"/>
      <c r="H548" s="253">
        <v>320</v>
      </c>
      <c r="I548" s="254"/>
      <c r="J548" s="250"/>
      <c r="K548" s="250"/>
      <c r="L548" s="255"/>
      <c r="M548" s="256"/>
      <c r="N548" s="257"/>
      <c r="O548" s="257"/>
      <c r="P548" s="257"/>
      <c r="Q548" s="257"/>
      <c r="R548" s="257"/>
      <c r="S548" s="257"/>
      <c r="T548" s="258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9" t="s">
        <v>170</v>
      </c>
      <c r="AU548" s="259" t="s">
        <v>157</v>
      </c>
      <c r="AV548" s="14" t="s">
        <v>166</v>
      </c>
      <c r="AW548" s="14" t="s">
        <v>35</v>
      </c>
      <c r="AX548" s="14" t="s">
        <v>85</v>
      </c>
      <c r="AY548" s="259" t="s">
        <v>156</v>
      </c>
    </row>
    <row r="549" s="2" customFormat="1" ht="21.75" customHeight="1">
      <c r="A549" s="40"/>
      <c r="B549" s="41"/>
      <c r="C549" s="220" t="s">
        <v>707</v>
      </c>
      <c r="D549" s="220" t="s">
        <v>161</v>
      </c>
      <c r="E549" s="221" t="s">
        <v>1727</v>
      </c>
      <c r="F549" s="222" t="s">
        <v>1728</v>
      </c>
      <c r="G549" s="223" t="s">
        <v>185</v>
      </c>
      <c r="H549" s="224">
        <v>320</v>
      </c>
      <c r="I549" s="225"/>
      <c r="J549" s="226">
        <f>ROUND(I549*H549,2)</f>
        <v>0</v>
      </c>
      <c r="K549" s="222" t="s">
        <v>165</v>
      </c>
      <c r="L549" s="46"/>
      <c r="M549" s="227" t="s">
        <v>1</v>
      </c>
      <c r="N549" s="228" t="s">
        <v>42</v>
      </c>
      <c r="O549" s="93"/>
      <c r="P549" s="229">
        <f>O549*H549</f>
        <v>0</v>
      </c>
      <c r="Q549" s="229">
        <v>1.0000000000000001E-05</v>
      </c>
      <c r="R549" s="229">
        <f>Q549*H549</f>
        <v>0.0032000000000000002</v>
      </c>
      <c r="S549" s="229">
        <v>0</v>
      </c>
      <c r="T549" s="230">
        <f>S549*H549</f>
        <v>0</v>
      </c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R549" s="231" t="s">
        <v>273</v>
      </c>
      <c r="AT549" s="231" t="s">
        <v>161</v>
      </c>
      <c r="AU549" s="231" t="s">
        <v>157</v>
      </c>
      <c r="AY549" s="19" t="s">
        <v>156</v>
      </c>
      <c r="BE549" s="232">
        <f>IF(N549="základní",J549,0)</f>
        <v>0</v>
      </c>
      <c r="BF549" s="232">
        <f>IF(N549="snížená",J549,0)</f>
        <v>0</v>
      </c>
      <c r="BG549" s="232">
        <f>IF(N549="zákl. přenesená",J549,0)</f>
        <v>0</v>
      </c>
      <c r="BH549" s="232">
        <f>IF(N549="sníž. přenesená",J549,0)</f>
        <v>0</v>
      </c>
      <c r="BI549" s="232">
        <f>IF(N549="nulová",J549,0)</f>
        <v>0</v>
      </c>
      <c r="BJ549" s="19" t="s">
        <v>85</v>
      </c>
      <c r="BK549" s="232">
        <f>ROUND(I549*H549,2)</f>
        <v>0</v>
      </c>
      <c r="BL549" s="19" t="s">
        <v>273</v>
      </c>
      <c r="BM549" s="231" t="s">
        <v>1729</v>
      </c>
    </row>
    <row r="550" s="2" customFormat="1">
      <c r="A550" s="40"/>
      <c r="B550" s="41"/>
      <c r="C550" s="42"/>
      <c r="D550" s="233" t="s">
        <v>168</v>
      </c>
      <c r="E550" s="42"/>
      <c r="F550" s="234" t="s">
        <v>1730</v>
      </c>
      <c r="G550" s="42"/>
      <c r="H550" s="42"/>
      <c r="I550" s="235"/>
      <c r="J550" s="42"/>
      <c r="K550" s="42"/>
      <c r="L550" s="46"/>
      <c r="M550" s="236"/>
      <c r="N550" s="237"/>
      <c r="O550" s="93"/>
      <c r="P550" s="93"/>
      <c r="Q550" s="93"/>
      <c r="R550" s="93"/>
      <c r="S550" s="93"/>
      <c r="T550" s="94"/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T550" s="19" t="s">
        <v>168</v>
      </c>
      <c r="AU550" s="19" t="s">
        <v>157</v>
      </c>
    </row>
    <row r="551" s="15" customFormat="1">
      <c r="A551" s="15"/>
      <c r="B551" s="260"/>
      <c r="C551" s="261"/>
      <c r="D551" s="233" t="s">
        <v>170</v>
      </c>
      <c r="E551" s="262" t="s">
        <v>1</v>
      </c>
      <c r="F551" s="263" t="s">
        <v>1416</v>
      </c>
      <c r="G551" s="261"/>
      <c r="H551" s="262" t="s">
        <v>1</v>
      </c>
      <c r="I551" s="264"/>
      <c r="J551" s="261"/>
      <c r="K551" s="261"/>
      <c r="L551" s="265"/>
      <c r="M551" s="266"/>
      <c r="N551" s="267"/>
      <c r="O551" s="267"/>
      <c r="P551" s="267"/>
      <c r="Q551" s="267"/>
      <c r="R551" s="267"/>
      <c r="S551" s="267"/>
      <c r="T551" s="268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69" t="s">
        <v>170</v>
      </c>
      <c r="AU551" s="269" t="s">
        <v>157</v>
      </c>
      <c r="AV551" s="15" t="s">
        <v>85</v>
      </c>
      <c r="AW551" s="15" t="s">
        <v>35</v>
      </c>
      <c r="AX551" s="15" t="s">
        <v>77</v>
      </c>
      <c r="AY551" s="269" t="s">
        <v>156</v>
      </c>
    </row>
    <row r="552" s="13" customFormat="1">
      <c r="A552" s="13"/>
      <c r="B552" s="238"/>
      <c r="C552" s="239"/>
      <c r="D552" s="233" t="s">
        <v>170</v>
      </c>
      <c r="E552" s="240" t="s">
        <v>1</v>
      </c>
      <c r="F552" s="241" t="s">
        <v>1724</v>
      </c>
      <c r="G552" s="239"/>
      <c r="H552" s="242">
        <v>204</v>
      </c>
      <c r="I552" s="243"/>
      <c r="J552" s="239"/>
      <c r="K552" s="239"/>
      <c r="L552" s="244"/>
      <c r="M552" s="245"/>
      <c r="N552" s="246"/>
      <c r="O552" s="246"/>
      <c r="P552" s="246"/>
      <c r="Q552" s="246"/>
      <c r="R552" s="246"/>
      <c r="S552" s="246"/>
      <c r="T552" s="247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8" t="s">
        <v>170</v>
      </c>
      <c r="AU552" s="248" t="s">
        <v>157</v>
      </c>
      <c r="AV552" s="13" t="s">
        <v>87</v>
      </c>
      <c r="AW552" s="13" t="s">
        <v>35</v>
      </c>
      <c r="AX552" s="13" t="s">
        <v>77</v>
      </c>
      <c r="AY552" s="248" t="s">
        <v>156</v>
      </c>
    </row>
    <row r="553" s="13" customFormat="1">
      <c r="A553" s="13"/>
      <c r="B553" s="238"/>
      <c r="C553" s="239"/>
      <c r="D553" s="233" t="s">
        <v>170</v>
      </c>
      <c r="E553" s="240" t="s">
        <v>1</v>
      </c>
      <c r="F553" s="241" t="s">
        <v>1725</v>
      </c>
      <c r="G553" s="239"/>
      <c r="H553" s="242">
        <v>87</v>
      </c>
      <c r="I553" s="243"/>
      <c r="J553" s="239"/>
      <c r="K553" s="239"/>
      <c r="L553" s="244"/>
      <c r="M553" s="245"/>
      <c r="N553" s="246"/>
      <c r="O553" s="246"/>
      <c r="P553" s="246"/>
      <c r="Q553" s="246"/>
      <c r="R553" s="246"/>
      <c r="S553" s="246"/>
      <c r="T553" s="247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8" t="s">
        <v>170</v>
      </c>
      <c r="AU553" s="248" t="s">
        <v>157</v>
      </c>
      <c r="AV553" s="13" t="s">
        <v>87</v>
      </c>
      <c r="AW553" s="13" t="s">
        <v>35</v>
      </c>
      <c r="AX553" s="13" t="s">
        <v>77</v>
      </c>
      <c r="AY553" s="248" t="s">
        <v>156</v>
      </c>
    </row>
    <row r="554" s="13" customFormat="1">
      <c r="A554" s="13"/>
      <c r="B554" s="238"/>
      <c r="C554" s="239"/>
      <c r="D554" s="233" t="s">
        <v>170</v>
      </c>
      <c r="E554" s="240" t="s">
        <v>1</v>
      </c>
      <c r="F554" s="241" t="s">
        <v>1726</v>
      </c>
      <c r="G554" s="239"/>
      <c r="H554" s="242">
        <v>29</v>
      </c>
      <c r="I554" s="243"/>
      <c r="J554" s="239"/>
      <c r="K554" s="239"/>
      <c r="L554" s="244"/>
      <c r="M554" s="245"/>
      <c r="N554" s="246"/>
      <c r="O554" s="246"/>
      <c r="P554" s="246"/>
      <c r="Q554" s="246"/>
      <c r="R554" s="246"/>
      <c r="S554" s="246"/>
      <c r="T554" s="247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8" t="s">
        <v>170</v>
      </c>
      <c r="AU554" s="248" t="s">
        <v>157</v>
      </c>
      <c r="AV554" s="13" t="s">
        <v>87</v>
      </c>
      <c r="AW554" s="13" t="s">
        <v>35</v>
      </c>
      <c r="AX554" s="13" t="s">
        <v>77</v>
      </c>
      <c r="AY554" s="248" t="s">
        <v>156</v>
      </c>
    </row>
    <row r="555" s="14" customFormat="1">
      <c r="A555" s="14"/>
      <c r="B555" s="249"/>
      <c r="C555" s="250"/>
      <c r="D555" s="233" t="s">
        <v>170</v>
      </c>
      <c r="E555" s="251" t="s">
        <v>1</v>
      </c>
      <c r="F555" s="252" t="s">
        <v>174</v>
      </c>
      <c r="G555" s="250"/>
      <c r="H555" s="253">
        <v>320</v>
      </c>
      <c r="I555" s="254"/>
      <c r="J555" s="250"/>
      <c r="K555" s="250"/>
      <c r="L555" s="255"/>
      <c r="M555" s="256"/>
      <c r="N555" s="257"/>
      <c r="O555" s="257"/>
      <c r="P555" s="257"/>
      <c r="Q555" s="257"/>
      <c r="R555" s="257"/>
      <c r="S555" s="257"/>
      <c r="T555" s="258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9" t="s">
        <v>170</v>
      </c>
      <c r="AU555" s="259" t="s">
        <v>157</v>
      </c>
      <c r="AV555" s="14" t="s">
        <v>166</v>
      </c>
      <c r="AW555" s="14" t="s">
        <v>35</v>
      </c>
      <c r="AX555" s="14" t="s">
        <v>85</v>
      </c>
      <c r="AY555" s="259" t="s">
        <v>156</v>
      </c>
    </row>
    <row r="556" s="2" customFormat="1" ht="24.15" customHeight="1">
      <c r="A556" s="40"/>
      <c r="B556" s="41"/>
      <c r="C556" s="220" t="s">
        <v>714</v>
      </c>
      <c r="D556" s="220" t="s">
        <v>161</v>
      </c>
      <c r="E556" s="221" t="s">
        <v>1731</v>
      </c>
      <c r="F556" s="222" t="s">
        <v>1732</v>
      </c>
      <c r="G556" s="223" t="s">
        <v>209</v>
      </c>
      <c r="H556" s="224">
        <v>0.70699999999999996</v>
      </c>
      <c r="I556" s="225"/>
      <c r="J556" s="226">
        <f>ROUND(I556*H556,2)</f>
        <v>0</v>
      </c>
      <c r="K556" s="222" t="s">
        <v>165</v>
      </c>
      <c r="L556" s="46"/>
      <c r="M556" s="227" t="s">
        <v>1</v>
      </c>
      <c r="N556" s="228" t="s">
        <v>42</v>
      </c>
      <c r="O556" s="93"/>
      <c r="P556" s="229">
        <f>O556*H556</f>
        <v>0</v>
      </c>
      <c r="Q556" s="229">
        <v>0</v>
      </c>
      <c r="R556" s="229">
        <f>Q556*H556</f>
        <v>0</v>
      </c>
      <c r="S556" s="229">
        <v>0</v>
      </c>
      <c r="T556" s="230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31" t="s">
        <v>273</v>
      </c>
      <c r="AT556" s="231" t="s">
        <v>161</v>
      </c>
      <c r="AU556" s="231" t="s">
        <v>157</v>
      </c>
      <c r="AY556" s="19" t="s">
        <v>156</v>
      </c>
      <c r="BE556" s="232">
        <f>IF(N556="základní",J556,0)</f>
        <v>0</v>
      </c>
      <c r="BF556" s="232">
        <f>IF(N556="snížená",J556,0)</f>
        <v>0</v>
      </c>
      <c r="BG556" s="232">
        <f>IF(N556="zákl. přenesená",J556,0)</f>
        <v>0</v>
      </c>
      <c r="BH556" s="232">
        <f>IF(N556="sníž. přenesená",J556,0)</f>
        <v>0</v>
      </c>
      <c r="BI556" s="232">
        <f>IF(N556="nulová",J556,0)</f>
        <v>0</v>
      </c>
      <c r="BJ556" s="19" t="s">
        <v>85</v>
      </c>
      <c r="BK556" s="232">
        <f>ROUND(I556*H556,2)</f>
        <v>0</v>
      </c>
      <c r="BL556" s="19" t="s">
        <v>273</v>
      </c>
      <c r="BM556" s="231" t="s">
        <v>1733</v>
      </c>
    </row>
    <row r="557" s="2" customFormat="1">
      <c r="A557" s="40"/>
      <c r="B557" s="41"/>
      <c r="C557" s="42"/>
      <c r="D557" s="233" t="s">
        <v>168</v>
      </c>
      <c r="E557" s="42"/>
      <c r="F557" s="234" t="s">
        <v>1734</v>
      </c>
      <c r="G557" s="42"/>
      <c r="H557" s="42"/>
      <c r="I557" s="235"/>
      <c r="J557" s="42"/>
      <c r="K557" s="42"/>
      <c r="L557" s="46"/>
      <c r="M557" s="236"/>
      <c r="N557" s="237"/>
      <c r="O557" s="93"/>
      <c r="P557" s="93"/>
      <c r="Q557" s="93"/>
      <c r="R557" s="93"/>
      <c r="S557" s="93"/>
      <c r="T557" s="94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T557" s="19" t="s">
        <v>168</v>
      </c>
      <c r="AU557" s="19" t="s">
        <v>157</v>
      </c>
    </row>
    <row r="558" s="12" customFormat="1" ht="20.88" customHeight="1">
      <c r="A558" s="12"/>
      <c r="B558" s="204"/>
      <c r="C558" s="205"/>
      <c r="D558" s="206" t="s">
        <v>76</v>
      </c>
      <c r="E558" s="218" t="s">
        <v>1735</v>
      </c>
      <c r="F558" s="218" t="s">
        <v>1736</v>
      </c>
      <c r="G558" s="205"/>
      <c r="H558" s="205"/>
      <c r="I558" s="208"/>
      <c r="J558" s="219">
        <f>BK558</f>
        <v>0</v>
      </c>
      <c r="K558" s="205"/>
      <c r="L558" s="210"/>
      <c r="M558" s="211"/>
      <c r="N558" s="212"/>
      <c r="O558" s="212"/>
      <c r="P558" s="213">
        <f>SUM(P559:P719)</f>
        <v>0</v>
      </c>
      <c r="Q558" s="212"/>
      <c r="R558" s="213">
        <f>SUM(R559:R719)</f>
        <v>0.84400483380000002</v>
      </c>
      <c r="S558" s="212"/>
      <c r="T558" s="214">
        <f>SUM(T559:T719)</f>
        <v>1.4958100000000001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215" t="s">
        <v>87</v>
      </c>
      <c r="AT558" s="216" t="s">
        <v>76</v>
      </c>
      <c r="AU558" s="216" t="s">
        <v>87</v>
      </c>
      <c r="AY558" s="215" t="s">
        <v>156</v>
      </c>
      <c r="BK558" s="217">
        <f>SUM(BK559:BK719)</f>
        <v>0</v>
      </c>
    </row>
    <row r="559" s="2" customFormat="1" ht="16.5" customHeight="1">
      <c r="A559" s="40"/>
      <c r="B559" s="41"/>
      <c r="C559" s="220" t="s">
        <v>720</v>
      </c>
      <c r="D559" s="220" t="s">
        <v>161</v>
      </c>
      <c r="E559" s="221" t="s">
        <v>1737</v>
      </c>
      <c r="F559" s="222" t="s">
        <v>1738</v>
      </c>
      <c r="G559" s="223" t="s">
        <v>1739</v>
      </c>
      <c r="H559" s="224">
        <v>15</v>
      </c>
      <c r="I559" s="225"/>
      <c r="J559" s="226">
        <f>ROUND(I559*H559,2)</f>
        <v>0</v>
      </c>
      <c r="K559" s="222" t="s">
        <v>165</v>
      </c>
      <c r="L559" s="46"/>
      <c r="M559" s="227" t="s">
        <v>1</v>
      </c>
      <c r="N559" s="228" t="s">
        <v>42</v>
      </c>
      <c r="O559" s="93"/>
      <c r="P559" s="229">
        <f>O559*H559</f>
        <v>0</v>
      </c>
      <c r="Q559" s="229">
        <v>0</v>
      </c>
      <c r="R559" s="229">
        <f>Q559*H559</f>
        <v>0</v>
      </c>
      <c r="S559" s="229">
        <v>0.01933</v>
      </c>
      <c r="T559" s="230">
        <f>S559*H559</f>
        <v>0.28994999999999999</v>
      </c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R559" s="231" t="s">
        <v>273</v>
      </c>
      <c r="AT559" s="231" t="s">
        <v>161</v>
      </c>
      <c r="AU559" s="231" t="s">
        <v>157</v>
      </c>
      <c r="AY559" s="19" t="s">
        <v>156</v>
      </c>
      <c r="BE559" s="232">
        <f>IF(N559="základní",J559,0)</f>
        <v>0</v>
      </c>
      <c r="BF559" s="232">
        <f>IF(N559="snížená",J559,0)</f>
        <v>0</v>
      </c>
      <c r="BG559" s="232">
        <f>IF(N559="zákl. přenesená",J559,0)</f>
        <v>0</v>
      </c>
      <c r="BH559" s="232">
        <f>IF(N559="sníž. přenesená",J559,0)</f>
        <v>0</v>
      </c>
      <c r="BI559" s="232">
        <f>IF(N559="nulová",J559,0)</f>
        <v>0</v>
      </c>
      <c r="BJ559" s="19" t="s">
        <v>85</v>
      </c>
      <c r="BK559" s="232">
        <f>ROUND(I559*H559,2)</f>
        <v>0</v>
      </c>
      <c r="BL559" s="19" t="s">
        <v>273</v>
      </c>
      <c r="BM559" s="231" t="s">
        <v>1740</v>
      </c>
    </row>
    <row r="560" s="2" customFormat="1">
      <c r="A560" s="40"/>
      <c r="B560" s="41"/>
      <c r="C560" s="42"/>
      <c r="D560" s="233" t="s">
        <v>168</v>
      </c>
      <c r="E560" s="42"/>
      <c r="F560" s="234" t="s">
        <v>1741</v>
      </c>
      <c r="G560" s="42"/>
      <c r="H560" s="42"/>
      <c r="I560" s="235"/>
      <c r="J560" s="42"/>
      <c r="K560" s="42"/>
      <c r="L560" s="46"/>
      <c r="M560" s="236"/>
      <c r="N560" s="237"/>
      <c r="O560" s="93"/>
      <c r="P560" s="93"/>
      <c r="Q560" s="93"/>
      <c r="R560" s="93"/>
      <c r="S560" s="93"/>
      <c r="T560" s="94"/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T560" s="19" t="s">
        <v>168</v>
      </c>
      <c r="AU560" s="19" t="s">
        <v>157</v>
      </c>
    </row>
    <row r="561" s="15" customFormat="1">
      <c r="A561" s="15"/>
      <c r="B561" s="260"/>
      <c r="C561" s="261"/>
      <c r="D561" s="233" t="s">
        <v>170</v>
      </c>
      <c r="E561" s="262" t="s">
        <v>1</v>
      </c>
      <c r="F561" s="263" t="s">
        <v>1742</v>
      </c>
      <c r="G561" s="261"/>
      <c r="H561" s="262" t="s">
        <v>1</v>
      </c>
      <c r="I561" s="264"/>
      <c r="J561" s="261"/>
      <c r="K561" s="261"/>
      <c r="L561" s="265"/>
      <c r="M561" s="266"/>
      <c r="N561" s="267"/>
      <c r="O561" s="267"/>
      <c r="P561" s="267"/>
      <c r="Q561" s="267"/>
      <c r="R561" s="267"/>
      <c r="S561" s="267"/>
      <c r="T561" s="268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69" t="s">
        <v>170</v>
      </c>
      <c r="AU561" s="269" t="s">
        <v>157</v>
      </c>
      <c r="AV561" s="15" t="s">
        <v>85</v>
      </c>
      <c r="AW561" s="15" t="s">
        <v>35</v>
      </c>
      <c r="AX561" s="15" t="s">
        <v>77</v>
      </c>
      <c r="AY561" s="269" t="s">
        <v>156</v>
      </c>
    </row>
    <row r="562" s="13" customFormat="1">
      <c r="A562" s="13"/>
      <c r="B562" s="238"/>
      <c r="C562" s="239"/>
      <c r="D562" s="233" t="s">
        <v>170</v>
      </c>
      <c r="E562" s="240" t="s">
        <v>1</v>
      </c>
      <c r="F562" s="241" t="s">
        <v>1743</v>
      </c>
      <c r="G562" s="239"/>
      <c r="H562" s="242">
        <v>15</v>
      </c>
      <c r="I562" s="243"/>
      <c r="J562" s="239"/>
      <c r="K562" s="239"/>
      <c r="L562" s="244"/>
      <c r="M562" s="245"/>
      <c r="N562" s="246"/>
      <c r="O562" s="246"/>
      <c r="P562" s="246"/>
      <c r="Q562" s="246"/>
      <c r="R562" s="246"/>
      <c r="S562" s="246"/>
      <c r="T562" s="247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8" t="s">
        <v>170</v>
      </c>
      <c r="AU562" s="248" t="s">
        <v>157</v>
      </c>
      <c r="AV562" s="13" t="s">
        <v>87</v>
      </c>
      <c r="AW562" s="13" t="s">
        <v>35</v>
      </c>
      <c r="AX562" s="13" t="s">
        <v>77</v>
      </c>
      <c r="AY562" s="248" t="s">
        <v>156</v>
      </c>
    </row>
    <row r="563" s="14" customFormat="1">
      <c r="A563" s="14"/>
      <c r="B563" s="249"/>
      <c r="C563" s="250"/>
      <c r="D563" s="233" t="s">
        <v>170</v>
      </c>
      <c r="E563" s="251" t="s">
        <v>1</v>
      </c>
      <c r="F563" s="252" t="s">
        <v>174</v>
      </c>
      <c r="G563" s="250"/>
      <c r="H563" s="253">
        <v>15</v>
      </c>
      <c r="I563" s="254"/>
      <c r="J563" s="250"/>
      <c r="K563" s="250"/>
      <c r="L563" s="255"/>
      <c r="M563" s="256"/>
      <c r="N563" s="257"/>
      <c r="O563" s="257"/>
      <c r="P563" s="257"/>
      <c r="Q563" s="257"/>
      <c r="R563" s="257"/>
      <c r="S563" s="257"/>
      <c r="T563" s="258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9" t="s">
        <v>170</v>
      </c>
      <c r="AU563" s="259" t="s">
        <v>157</v>
      </c>
      <c r="AV563" s="14" t="s">
        <v>166</v>
      </c>
      <c r="AW563" s="14" t="s">
        <v>35</v>
      </c>
      <c r="AX563" s="14" t="s">
        <v>85</v>
      </c>
      <c r="AY563" s="259" t="s">
        <v>156</v>
      </c>
    </row>
    <row r="564" s="2" customFormat="1" ht="16.5" customHeight="1">
      <c r="A564" s="40"/>
      <c r="B564" s="41"/>
      <c r="C564" s="220" t="s">
        <v>725</v>
      </c>
      <c r="D564" s="220" t="s">
        <v>161</v>
      </c>
      <c r="E564" s="221" t="s">
        <v>1744</v>
      </c>
      <c r="F564" s="222" t="s">
        <v>1745</v>
      </c>
      <c r="G564" s="223" t="s">
        <v>1739</v>
      </c>
      <c r="H564" s="224">
        <v>15</v>
      </c>
      <c r="I564" s="225"/>
      <c r="J564" s="226">
        <f>ROUND(I564*H564,2)</f>
        <v>0</v>
      </c>
      <c r="K564" s="222" t="s">
        <v>165</v>
      </c>
      <c r="L564" s="46"/>
      <c r="M564" s="227" t="s">
        <v>1</v>
      </c>
      <c r="N564" s="228" t="s">
        <v>42</v>
      </c>
      <c r="O564" s="93"/>
      <c r="P564" s="229">
        <f>O564*H564</f>
        <v>0</v>
      </c>
      <c r="Q564" s="229">
        <v>0</v>
      </c>
      <c r="R564" s="229">
        <f>Q564*H564</f>
        <v>0</v>
      </c>
      <c r="S564" s="229">
        <v>0.034200000000000001</v>
      </c>
      <c r="T564" s="230">
        <f>S564*H564</f>
        <v>0.51300000000000001</v>
      </c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R564" s="231" t="s">
        <v>273</v>
      </c>
      <c r="AT564" s="231" t="s">
        <v>161</v>
      </c>
      <c r="AU564" s="231" t="s">
        <v>157</v>
      </c>
      <c r="AY564" s="19" t="s">
        <v>156</v>
      </c>
      <c r="BE564" s="232">
        <f>IF(N564="základní",J564,0)</f>
        <v>0</v>
      </c>
      <c r="BF564" s="232">
        <f>IF(N564="snížená",J564,0)</f>
        <v>0</v>
      </c>
      <c r="BG564" s="232">
        <f>IF(N564="zákl. přenesená",J564,0)</f>
        <v>0</v>
      </c>
      <c r="BH564" s="232">
        <f>IF(N564="sníž. přenesená",J564,0)</f>
        <v>0</v>
      </c>
      <c r="BI564" s="232">
        <f>IF(N564="nulová",J564,0)</f>
        <v>0</v>
      </c>
      <c r="BJ564" s="19" t="s">
        <v>85</v>
      </c>
      <c r="BK564" s="232">
        <f>ROUND(I564*H564,2)</f>
        <v>0</v>
      </c>
      <c r="BL564" s="19" t="s">
        <v>273</v>
      </c>
      <c r="BM564" s="231" t="s">
        <v>1746</v>
      </c>
    </row>
    <row r="565" s="2" customFormat="1">
      <c r="A565" s="40"/>
      <c r="B565" s="41"/>
      <c r="C565" s="42"/>
      <c r="D565" s="233" t="s">
        <v>168</v>
      </c>
      <c r="E565" s="42"/>
      <c r="F565" s="234" t="s">
        <v>1747</v>
      </c>
      <c r="G565" s="42"/>
      <c r="H565" s="42"/>
      <c r="I565" s="235"/>
      <c r="J565" s="42"/>
      <c r="K565" s="42"/>
      <c r="L565" s="46"/>
      <c r="M565" s="236"/>
      <c r="N565" s="237"/>
      <c r="O565" s="93"/>
      <c r="P565" s="93"/>
      <c r="Q565" s="93"/>
      <c r="R565" s="93"/>
      <c r="S565" s="93"/>
      <c r="T565" s="94"/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T565" s="19" t="s">
        <v>168</v>
      </c>
      <c r="AU565" s="19" t="s">
        <v>157</v>
      </c>
    </row>
    <row r="566" s="15" customFormat="1">
      <c r="A566" s="15"/>
      <c r="B566" s="260"/>
      <c r="C566" s="261"/>
      <c r="D566" s="233" t="s">
        <v>170</v>
      </c>
      <c r="E566" s="262" t="s">
        <v>1</v>
      </c>
      <c r="F566" s="263" t="s">
        <v>1742</v>
      </c>
      <c r="G566" s="261"/>
      <c r="H566" s="262" t="s">
        <v>1</v>
      </c>
      <c r="I566" s="264"/>
      <c r="J566" s="261"/>
      <c r="K566" s="261"/>
      <c r="L566" s="265"/>
      <c r="M566" s="266"/>
      <c r="N566" s="267"/>
      <c r="O566" s="267"/>
      <c r="P566" s="267"/>
      <c r="Q566" s="267"/>
      <c r="R566" s="267"/>
      <c r="S566" s="267"/>
      <c r="T566" s="268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T566" s="269" t="s">
        <v>170</v>
      </c>
      <c r="AU566" s="269" t="s">
        <v>157</v>
      </c>
      <c r="AV566" s="15" t="s">
        <v>85</v>
      </c>
      <c r="AW566" s="15" t="s">
        <v>35</v>
      </c>
      <c r="AX566" s="15" t="s">
        <v>77</v>
      </c>
      <c r="AY566" s="269" t="s">
        <v>156</v>
      </c>
    </row>
    <row r="567" s="13" customFormat="1">
      <c r="A567" s="13"/>
      <c r="B567" s="238"/>
      <c r="C567" s="239"/>
      <c r="D567" s="233" t="s">
        <v>170</v>
      </c>
      <c r="E567" s="240" t="s">
        <v>1</v>
      </c>
      <c r="F567" s="241" t="s">
        <v>1743</v>
      </c>
      <c r="G567" s="239"/>
      <c r="H567" s="242">
        <v>15</v>
      </c>
      <c r="I567" s="243"/>
      <c r="J567" s="239"/>
      <c r="K567" s="239"/>
      <c r="L567" s="244"/>
      <c r="M567" s="245"/>
      <c r="N567" s="246"/>
      <c r="O567" s="246"/>
      <c r="P567" s="246"/>
      <c r="Q567" s="246"/>
      <c r="R567" s="246"/>
      <c r="S567" s="246"/>
      <c r="T567" s="247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8" t="s">
        <v>170</v>
      </c>
      <c r="AU567" s="248" t="s">
        <v>157</v>
      </c>
      <c r="AV567" s="13" t="s">
        <v>87</v>
      </c>
      <c r="AW567" s="13" t="s">
        <v>35</v>
      </c>
      <c r="AX567" s="13" t="s">
        <v>77</v>
      </c>
      <c r="AY567" s="248" t="s">
        <v>156</v>
      </c>
    </row>
    <row r="568" s="14" customFormat="1">
      <c r="A568" s="14"/>
      <c r="B568" s="249"/>
      <c r="C568" s="250"/>
      <c r="D568" s="233" t="s">
        <v>170</v>
      </c>
      <c r="E568" s="251" t="s">
        <v>1</v>
      </c>
      <c r="F568" s="252" t="s">
        <v>174</v>
      </c>
      <c r="G568" s="250"/>
      <c r="H568" s="253">
        <v>15</v>
      </c>
      <c r="I568" s="254"/>
      <c r="J568" s="250"/>
      <c r="K568" s="250"/>
      <c r="L568" s="255"/>
      <c r="M568" s="256"/>
      <c r="N568" s="257"/>
      <c r="O568" s="257"/>
      <c r="P568" s="257"/>
      <c r="Q568" s="257"/>
      <c r="R568" s="257"/>
      <c r="S568" s="257"/>
      <c r="T568" s="258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9" t="s">
        <v>170</v>
      </c>
      <c r="AU568" s="259" t="s">
        <v>157</v>
      </c>
      <c r="AV568" s="14" t="s">
        <v>166</v>
      </c>
      <c r="AW568" s="14" t="s">
        <v>35</v>
      </c>
      <c r="AX568" s="14" t="s">
        <v>85</v>
      </c>
      <c r="AY568" s="259" t="s">
        <v>156</v>
      </c>
    </row>
    <row r="569" s="2" customFormat="1" ht="21.75" customHeight="1">
      <c r="A569" s="40"/>
      <c r="B569" s="41"/>
      <c r="C569" s="220" t="s">
        <v>730</v>
      </c>
      <c r="D569" s="220" t="s">
        <v>161</v>
      </c>
      <c r="E569" s="221" t="s">
        <v>1748</v>
      </c>
      <c r="F569" s="222" t="s">
        <v>1749</v>
      </c>
      <c r="G569" s="223" t="s">
        <v>164</v>
      </c>
      <c r="H569" s="224">
        <v>21</v>
      </c>
      <c r="I569" s="225"/>
      <c r="J569" s="226">
        <f>ROUND(I569*H569,2)</f>
        <v>0</v>
      </c>
      <c r="K569" s="222" t="s">
        <v>165</v>
      </c>
      <c r="L569" s="46"/>
      <c r="M569" s="227" t="s">
        <v>1</v>
      </c>
      <c r="N569" s="228" t="s">
        <v>42</v>
      </c>
      <c r="O569" s="93"/>
      <c r="P569" s="229">
        <f>O569*H569</f>
        <v>0</v>
      </c>
      <c r="Q569" s="229">
        <v>0.0024688363</v>
      </c>
      <c r="R569" s="229">
        <f>Q569*H569</f>
        <v>0.051845562300000002</v>
      </c>
      <c r="S569" s="229">
        <v>0</v>
      </c>
      <c r="T569" s="230">
        <f>S569*H569</f>
        <v>0</v>
      </c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R569" s="231" t="s">
        <v>273</v>
      </c>
      <c r="AT569" s="231" t="s">
        <v>161</v>
      </c>
      <c r="AU569" s="231" t="s">
        <v>157</v>
      </c>
      <c r="AY569" s="19" t="s">
        <v>156</v>
      </c>
      <c r="BE569" s="232">
        <f>IF(N569="základní",J569,0)</f>
        <v>0</v>
      </c>
      <c r="BF569" s="232">
        <f>IF(N569="snížená",J569,0)</f>
        <v>0</v>
      </c>
      <c r="BG569" s="232">
        <f>IF(N569="zákl. přenesená",J569,0)</f>
        <v>0</v>
      </c>
      <c r="BH569" s="232">
        <f>IF(N569="sníž. přenesená",J569,0)</f>
        <v>0</v>
      </c>
      <c r="BI569" s="232">
        <f>IF(N569="nulová",J569,0)</f>
        <v>0</v>
      </c>
      <c r="BJ569" s="19" t="s">
        <v>85</v>
      </c>
      <c r="BK569" s="232">
        <f>ROUND(I569*H569,2)</f>
        <v>0</v>
      </c>
      <c r="BL569" s="19" t="s">
        <v>273</v>
      </c>
      <c r="BM569" s="231" t="s">
        <v>1750</v>
      </c>
    </row>
    <row r="570" s="2" customFormat="1">
      <c r="A570" s="40"/>
      <c r="B570" s="41"/>
      <c r="C570" s="42"/>
      <c r="D570" s="233" t="s">
        <v>168</v>
      </c>
      <c r="E570" s="42"/>
      <c r="F570" s="234" t="s">
        <v>1751</v>
      </c>
      <c r="G570" s="42"/>
      <c r="H570" s="42"/>
      <c r="I570" s="235"/>
      <c r="J570" s="42"/>
      <c r="K570" s="42"/>
      <c r="L570" s="46"/>
      <c r="M570" s="236"/>
      <c r="N570" s="237"/>
      <c r="O570" s="93"/>
      <c r="P570" s="93"/>
      <c r="Q570" s="93"/>
      <c r="R570" s="93"/>
      <c r="S570" s="93"/>
      <c r="T570" s="94"/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T570" s="19" t="s">
        <v>168</v>
      </c>
      <c r="AU570" s="19" t="s">
        <v>157</v>
      </c>
    </row>
    <row r="571" s="2" customFormat="1" ht="24.15" customHeight="1">
      <c r="A571" s="40"/>
      <c r="B571" s="41"/>
      <c r="C571" s="270" t="s">
        <v>735</v>
      </c>
      <c r="D571" s="270" t="s">
        <v>274</v>
      </c>
      <c r="E571" s="271" t="s">
        <v>1752</v>
      </c>
      <c r="F571" s="272" t="s">
        <v>1753</v>
      </c>
      <c r="G571" s="273" t="s">
        <v>164</v>
      </c>
      <c r="H571" s="274">
        <v>21</v>
      </c>
      <c r="I571" s="275"/>
      <c r="J571" s="276">
        <f>ROUND(I571*H571,2)</f>
        <v>0</v>
      </c>
      <c r="K571" s="272" t="s">
        <v>382</v>
      </c>
      <c r="L571" s="277"/>
      <c r="M571" s="278" t="s">
        <v>1</v>
      </c>
      <c r="N571" s="279" t="s">
        <v>42</v>
      </c>
      <c r="O571" s="93"/>
      <c r="P571" s="229">
        <f>O571*H571</f>
        <v>0</v>
      </c>
      <c r="Q571" s="229">
        <v>0.0022000000000000001</v>
      </c>
      <c r="R571" s="229">
        <f>Q571*H571</f>
        <v>0.046200000000000005</v>
      </c>
      <c r="S571" s="229">
        <v>0</v>
      </c>
      <c r="T571" s="230">
        <f>S571*H571</f>
        <v>0</v>
      </c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R571" s="231" t="s">
        <v>292</v>
      </c>
      <c r="AT571" s="231" t="s">
        <v>274</v>
      </c>
      <c r="AU571" s="231" t="s">
        <v>157</v>
      </c>
      <c r="AY571" s="19" t="s">
        <v>156</v>
      </c>
      <c r="BE571" s="232">
        <f>IF(N571="základní",J571,0)</f>
        <v>0</v>
      </c>
      <c r="BF571" s="232">
        <f>IF(N571="snížená",J571,0)</f>
        <v>0</v>
      </c>
      <c r="BG571" s="232">
        <f>IF(N571="zákl. přenesená",J571,0)</f>
        <v>0</v>
      </c>
      <c r="BH571" s="232">
        <f>IF(N571="sníž. přenesená",J571,0)</f>
        <v>0</v>
      </c>
      <c r="BI571" s="232">
        <f>IF(N571="nulová",J571,0)</f>
        <v>0</v>
      </c>
      <c r="BJ571" s="19" t="s">
        <v>85</v>
      </c>
      <c r="BK571" s="232">
        <f>ROUND(I571*H571,2)</f>
        <v>0</v>
      </c>
      <c r="BL571" s="19" t="s">
        <v>292</v>
      </c>
      <c r="BM571" s="231" t="s">
        <v>1754</v>
      </c>
    </row>
    <row r="572" s="2" customFormat="1">
      <c r="A572" s="40"/>
      <c r="B572" s="41"/>
      <c r="C572" s="42"/>
      <c r="D572" s="233" t="s">
        <v>168</v>
      </c>
      <c r="E572" s="42"/>
      <c r="F572" s="234" t="s">
        <v>1755</v>
      </c>
      <c r="G572" s="42"/>
      <c r="H572" s="42"/>
      <c r="I572" s="235"/>
      <c r="J572" s="42"/>
      <c r="K572" s="42"/>
      <c r="L572" s="46"/>
      <c r="M572" s="236"/>
      <c r="N572" s="237"/>
      <c r="O572" s="93"/>
      <c r="P572" s="93"/>
      <c r="Q572" s="93"/>
      <c r="R572" s="93"/>
      <c r="S572" s="93"/>
      <c r="T572" s="94"/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T572" s="19" t="s">
        <v>168</v>
      </c>
      <c r="AU572" s="19" t="s">
        <v>157</v>
      </c>
    </row>
    <row r="573" s="15" customFormat="1">
      <c r="A573" s="15"/>
      <c r="B573" s="260"/>
      <c r="C573" s="261"/>
      <c r="D573" s="233" t="s">
        <v>170</v>
      </c>
      <c r="E573" s="262" t="s">
        <v>1</v>
      </c>
      <c r="F573" s="263" t="s">
        <v>1742</v>
      </c>
      <c r="G573" s="261"/>
      <c r="H573" s="262" t="s">
        <v>1</v>
      </c>
      <c r="I573" s="264"/>
      <c r="J573" s="261"/>
      <c r="K573" s="261"/>
      <c r="L573" s="265"/>
      <c r="M573" s="266"/>
      <c r="N573" s="267"/>
      <c r="O573" s="267"/>
      <c r="P573" s="267"/>
      <c r="Q573" s="267"/>
      <c r="R573" s="267"/>
      <c r="S573" s="267"/>
      <c r="T573" s="268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69" t="s">
        <v>170</v>
      </c>
      <c r="AU573" s="269" t="s">
        <v>157</v>
      </c>
      <c r="AV573" s="15" t="s">
        <v>85</v>
      </c>
      <c r="AW573" s="15" t="s">
        <v>35</v>
      </c>
      <c r="AX573" s="15" t="s">
        <v>77</v>
      </c>
      <c r="AY573" s="269" t="s">
        <v>156</v>
      </c>
    </row>
    <row r="574" s="13" customFormat="1">
      <c r="A574" s="13"/>
      <c r="B574" s="238"/>
      <c r="C574" s="239"/>
      <c r="D574" s="233" t="s">
        <v>170</v>
      </c>
      <c r="E574" s="240" t="s">
        <v>1</v>
      </c>
      <c r="F574" s="241" t="s">
        <v>1685</v>
      </c>
      <c r="G574" s="239"/>
      <c r="H574" s="242">
        <v>21</v>
      </c>
      <c r="I574" s="243"/>
      <c r="J574" s="239"/>
      <c r="K574" s="239"/>
      <c r="L574" s="244"/>
      <c r="M574" s="245"/>
      <c r="N574" s="246"/>
      <c r="O574" s="246"/>
      <c r="P574" s="246"/>
      <c r="Q574" s="246"/>
      <c r="R574" s="246"/>
      <c r="S574" s="246"/>
      <c r="T574" s="247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8" t="s">
        <v>170</v>
      </c>
      <c r="AU574" s="248" t="s">
        <v>157</v>
      </c>
      <c r="AV574" s="13" t="s">
        <v>87</v>
      </c>
      <c r="AW574" s="13" t="s">
        <v>35</v>
      </c>
      <c r="AX574" s="13" t="s">
        <v>77</v>
      </c>
      <c r="AY574" s="248" t="s">
        <v>156</v>
      </c>
    </row>
    <row r="575" s="14" customFormat="1">
      <c r="A575" s="14"/>
      <c r="B575" s="249"/>
      <c r="C575" s="250"/>
      <c r="D575" s="233" t="s">
        <v>170</v>
      </c>
      <c r="E575" s="251" t="s">
        <v>1</v>
      </c>
      <c r="F575" s="252" t="s">
        <v>174</v>
      </c>
      <c r="G575" s="250"/>
      <c r="H575" s="253">
        <v>21</v>
      </c>
      <c r="I575" s="254"/>
      <c r="J575" s="250"/>
      <c r="K575" s="250"/>
      <c r="L575" s="255"/>
      <c r="M575" s="256"/>
      <c r="N575" s="257"/>
      <c r="O575" s="257"/>
      <c r="P575" s="257"/>
      <c r="Q575" s="257"/>
      <c r="R575" s="257"/>
      <c r="S575" s="257"/>
      <c r="T575" s="258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9" t="s">
        <v>170</v>
      </c>
      <c r="AU575" s="259" t="s">
        <v>157</v>
      </c>
      <c r="AV575" s="14" t="s">
        <v>166</v>
      </c>
      <c r="AW575" s="14" t="s">
        <v>35</v>
      </c>
      <c r="AX575" s="14" t="s">
        <v>85</v>
      </c>
      <c r="AY575" s="259" t="s">
        <v>156</v>
      </c>
    </row>
    <row r="576" s="2" customFormat="1" ht="24.15" customHeight="1">
      <c r="A576" s="40"/>
      <c r="B576" s="41"/>
      <c r="C576" s="270" t="s">
        <v>737</v>
      </c>
      <c r="D576" s="270" t="s">
        <v>274</v>
      </c>
      <c r="E576" s="271" t="s">
        <v>1756</v>
      </c>
      <c r="F576" s="272" t="s">
        <v>1757</v>
      </c>
      <c r="G576" s="273" t="s">
        <v>164</v>
      </c>
      <c r="H576" s="274">
        <v>21</v>
      </c>
      <c r="I576" s="275"/>
      <c r="J576" s="276">
        <f>ROUND(I576*H576,2)</f>
        <v>0</v>
      </c>
      <c r="K576" s="272" t="s">
        <v>165</v>
      </c>
      <c r="L576" s="277"/>
      <c r="M576" s="278" t="s">
        <v>1</v>
      </c>
      <c r="N576" s="279" t="s">
        <v>42</v>
      </c>
      <c r="O576" s="93"/>
      <c r="P576" s="229">
        <f>O576*H576</f>
        <v>0</v>
      </c>
      <c r="Q576" s="229">
        <v>0.014999999999999999</v>
      </c>
      <c r="R576" s="229">
        <f>Q576*H576</f>
        <v>0.315</v>
      </c>
      <c r="S576" s="229">
        <v>0</v>
      </c>
      <c r="T576" s="230">
        <f>S576*H576</f>
        <v>0</v>
      </c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R576" s="231" t="s">
        <v>292</v>
      </c>
      <c r="AT576" s="231" t="s">
        <v>274</v>
      </c>
      <c r="AU576" s="231" t="s">
        <v>157</v>
      </c>
      <c r="AY576" s="19" t="s">
        <v>156</v>
      </c>
      <c r="BE576" s="232">
        <f>IF(N576="základní",J576,0)</f>
        <v>0</v>
      </c>
      <c r="BF576" s="232">
        <f>IF(N576="snížená",J576,0)</f>
        <v>0</v>
      </c>
      <c r="BG576" s="232">
        <f>IF(N576="zákl. přenesená",J576,0)</f>
        <v>0</v>
      </c>
      <c r="BH576" s="232">
        <f>IF(N576="sníž. přenesená",J576,0)</f>
        <v>0</v>
      </c>
      <c r="BI576" s="232">
        <f>IF(N576="nulová",J576,0)</f>
        <v>0</v>
      </c>
      <c r="BJ576" s="19" t="s">
        <v>85</v>
      </c>
      <c r="BK576" s="232">
        <f>ROUND(I576*H576,2)</f>
        <v>0</v>
      </c>
      <c r="BL576" s="19" t="s">
        <v>292</v>
      </c>
      <c r="BM576" s="231" t="s">
        <v>1758</v>
      </c>
    </row>
    <row r="577" s="2" customFormat="1">
      <c r="A577" s="40"/>
      <c r="B577" s="41"/>
      <c r="C577" s="42"/>
      <c r="D577" s="233" t="s">
        <v>168</v>
      </c>
      <c r="E577" s="42"/>
      <c r="F577" s="234" t="s">
        <v>1759</v>
      </c>
      <c r="G577" s="42"/>
      <c r="H577" s="42"/>
      <c r="I577" s="235"/>
      <c r="J577" s="42"/>
      <c r="K577" s="42"/>
      <c r="L577" s="46"/>
      <c r="M577" s="236"/>
      <c r="N577" s="237"/>
      <c r="O577" s="93"/>
      <c r="P577" s="93"/>
      <c r="Q577" s="93"/>
      <c r="R577" s="93"/>
      <c r="S577" s="93"/>
      <c r="T577" s="94"/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T577" s="19" t="s">
        <v>168</v>
      </c>
      <c r="AU577" s="19" t="s">
        <v>157</v>
      </c>
    </row>
    <row r="578" s="15" customFormat="1">
      <c r="A578" s="15"/>
      <c r="B578" s="260"/>
      <c r="C578" s="261"/>
      <c r="D578" s="233" t="s">
        <v>170</v>
      </c>
      <c r="E578" s="262" t="s">
        <v>1</v>
      </c>
      <c r="F578" s="263" t="s">
        <v>1742</v>
      </c>
      <c r="G578" s="261"/>
      <c r="H578" s="262" t="s">
        <v>1</v>
      </c>
      <c r="I578" s="264"/>
      <c r="J578" s="261"/>
      <c r="K578" s="261"/>
      <c r="L578" s="265"/>
      <c r="M578" s="266"/>
      <c r="N578" s="267"/>
      <c r="O578" s="267"/>
      <c r="P578" s="267"/>
      <c r="Q578" s="267"/>
      <c r="R578" s="267"/>
      <c r="S578" s="267"/>
      <c r="T578" s="268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T578" s="269" t="s">
        <v>170</v>
      </c>
      <c r="AU578" s="269" t="s">
        <v>157</v>
      </c>
      <c r="AV578" s="15" t="s">
        <v>85</v>
      </c>
      <c r="AW578" s="15" t="s">
        <v>35</v>
      </c>
      <c r="AX578" s="15" t="s">
        <v>77</v>
      </c>
      <c r="AY578" s="269" t="s">
        <v>156</v>
      </c>
    </row>
    <row r="579" s="13" customFormat="1">
      <c r="A579" s="13"/>
      <c r="B579" s="238"/>
      <c r="C579" s="239"/>
      <c r="D579" s="233" t="s">
        <v>170</v>
      </c>
      <c r="E579" s="240" t="s">
        <v>1</v>
      </c>
      <c r="F579" s="241" t="s">
        <v>1685</v>
      </c>
      <c r="G579" s="239"/>
      <c r="H579" s="242">
        <v>21</v>
      </c>
      <c r="I579" s="243"/>
      <c r="J579" s="239"/>
      <c r="K579" s="239"/>
      <c r="L579" s="244"/>
      <c r="M579" s="245"/>
      <c r="N579" s="246"/>
      <c r="O579" s="246"/>
      <c r="P579" s="246"/>
      <c r="Q579" s="246"/>
      <c r="R579" s="246"/>
      <c r="S579" s="246"/>
      <c r="T579" s="247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8" t="s">
        <v>170</v>
      </c>
      <c r="AU579" s="248" t="s">
        <v>157</v>
      </c>
      <c r="AV579" s="13" t="s">
        <v>87</v>
      </c>
      <c r="AW579" s="13" t="s">
        <v>35</v>
      </c>
      <c r="AX579" s="13" t="s">
        <v>77</v>
      </c>
      <c r="AY579" s="248" t="s">
        <v>156</v>
      </c>
    </row>
    <row r="580" s="14" customFormat="1">
      <c r="A580" s="14"/>
      <c r="B580" s="249"/>
      <c r="C580" s="250"/>
      <c r="D580" s="233" t="s">
        <v>170</v>
      </c>
      <c r="E580" s="251" t="s">
        <v>1</v>
      </c>
      <c r="F580" s="252" t="s">
        <v>174</v>
      </c>
      <c r="G580" s="250"/>
      <c r="H580" s="253">
        <v>21</v>
      </c>
      <c r="I580" s="254"/>
      <c r="J580" s="250"/>
      <c r="K580" s="250"/>
      <c r="L580" s="255"/>
      <c r="M580" s="256"/>
      <c r="N580" s="257"/>
      <c r="O580" s="257"/>
      <c r="P580" s="257"/>
      <c r="Q580" s="257"/>
      <c r="R580" s="257"/>
      <c r="S580" s="257"/>
      <c r="T580" s="258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9" t="s">
        <v>170</v>
      </c>
      <c r="AU580" s="259" t="s">
        <v>157</v>
      </c>
      <c r="AV580" s="14" t="s">
        <v>166</v>
      </c>
      <c r="AW580" s="14" t="s">
        <v>35</v>
      </c>
      <c r="AX580" s="14" t="s">
        <v>85</v>
      </c>
      <c r="AY580" s="259" t="s">
        <v>156</v>
      </c>
    </row>
    <row r="581" s="2" customFormat="1" ht="24.15" customHeight="1">
      <c r="A581" s="40"/>
      <c r="B581" s="41"/>
      <c r="C581" s="270" t="s">
        <v>743</v>
      </c>
      <c r="D581" s="270" t="s">
        <v>274</v>
      </c>
      <c r="E581" s="271" t="s">
        <v>1760</v>
      </c>
      <c r="F581" s="272" t="s">
        <v>1761</v>
      </c>
      <c r="G581" s="273" t="s">
        <v>164</v>
      </c>
      <c r="H581" s="274">
        <v>21</v>
      </c>
      <c r="I581" s="275"/>
      <c r="J581" s="276">
        <f>ROUND(I581*H581,2)</f>
        <v>0</v>
      </c>
      <c r="K581" s="272" t="s">
        <v>1762</v>
      </c>
      <c r="L581" s="277"/>
      <c r="M581" s="278" t="s">
        <v>1</v>
      </c>
      <c r="N581" s="279" t="s">
        <v>42</v>
      </c>
      <c r="O581" s="93"/>
      <c r="P581" s="229">
        <f>O581*H581</f>
        <v>0</v>
      </c>
      <c r="Q581" s="229">
        <v>0.00038000000000000002</v>
      </c>
      <c r="R581" s="229">
        <f>Q581*H581</f>
        <v>0.007980000000000001</v>
      </c>
      <c r="S581" s="229">
        <v>0</v>
      </c>
      <c r="T581" s="230">
        <f>S581*H581</f>
        <v>0</v>
      </c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R581" s="231" t="s">
        <v>1763</v>
      </c>
      <c r="AT581" s="231" t="s">
        <v>274</v>
      </c>
      <c r="AU581" s="231" t="s">
        <v>157</v>
      </c>
      <c r="AY581" s="19" t="s">
        <v>156</v>
      </c>
      <c r="BE581" s="232">
        <f>IF(N581="základní",J581,0)</f>
        <v>0</v>
      </c>
      <c r="BF581" s="232">
        <f>IF(N581="snížená",J581,0)</f>
        <v>0</v>
      </c>
      <c r="BG581" s="232">
        <f>IF(N581="zákl. přenesená",J581,0)</f>
        <v>0</v>
      </c>
      <c r="BH581" s="232">
        <f>IF(N581="sníž. přenesená",J581,0)</f>
        <v>0</v>
      </c>
      <c r="BI581" s="232">
        <f>IF(N581="nulová",J581,0)</f>
        <v>0</v>
      </c>
      <c r="BJ581" s="19" t="s">
        <v>85</v>
      </c>
      <c r="BK581" s="232">
        <f>ROUND(I581*H581,2)</f>
        <v>0</v>
      </c>
      <c r="BL581" s="19" t="s">
        <v>1763</v>
      </c>
      <c r="BM581" s="231" t="s">
        <v>1764</v>
      </c>
    </row>
    <row r="582" s="2" customFormat="1">
      <c r="A582" s="40"/>
      <c r="B582" s="41"/>
      <c r="C582" s="42"/>
      <c r="D582" s="233" t="s">
        <v>168</v>
      </c>
      <c r="E582" s="42"/>
      <c r="F582" s="234" t="s">
        <v>1765</v>
      </c>
      <c r="G582" s="42"/>
      <c r="H582" s="42"/>
      <c r="I582" s="235"/>
      <c r="J582" s="42"/>
      <c r="K582" s="42"/>
      <c r="L582" s="46"/>
      <c r="M582" s="236"/>
      <c r="N582" s="237"/>
      <c r="O582" s="93"/>
      <c r="P582" s="93"/>
      <c r="Q582" s="93"/>
      <c r="R582" s="93"/>
      <c r="S582" s="93"/>
      <c r="T582" s="94"/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T582" s="19" t="s">
        <v>168</v>
      </c>
      <c r="AU582" s="19" t="s">
        <v>157</v>
      </c>
    </row>
    <row r="583" s="15" customFormat="1">
      <c r="A583" s="15"/>
      <c r="B583" s="260"/>
      <c r="C583" s="261"/>
      <c r="D583" s="233" t="s">
        <v>170</v>
      </c>
      <c r="E583" s="262" t="s">
        <v>1</v>
      </c>
      <c r="F583" s="263" t="s">
        <v>1742</v>
      </c>
      <c r="G583" s="261"/>
      <c r="H583" s="262" t="s">
        <v>1</v>
      </c>
      <c r="I583" s="264"/>
      <c r="J583" s="261"/>
      <c r="K583" s="261"/>
      <c r="L583" s="265"/>
      <c r="M583" s="266"/>
      <c r="N583" s="267"/>
      <c r="O583" s="267"/>
      <c r="P583" s="267"/>
      <c r="Q583" s="267"/>
      <c r="R583" s="267"/>
      <c r="S583" s="267"/>
      <c r="T583" s="268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69" t="s">
        <v>170</v>
      </c>
      <c r="AU583" s="269" t="s">
        <v>157</v>
      </c>
      <c r="AV583" s="15" t="s">
        <v>85</v>
      </c>
      <c r="AW583" s="15" t="s">
        <v>35</v>
      </c>
      <c r="AX583" s="15" t="s">
        <v>77</v>
      </c>
      <c r="AY583" s="269" t="s">
        <v>156</v>
      </c>
    </row>
    <row r="584" s="13" customFormat="1">
      <c r="A584" s="13"/>
      <c r="B584" s="238"/>
      <c r="C584" s="239"/>
      <c r="D584" s="233" t="s">
        <v>170</v>
      </c>
      <c r="E584" s="240" t="s">
        <v>1</v>
      </c>
      <c r="F584" s="241" t="s">
        <v>1685</v>
      </c>
      <c r="G584" s="239"/>
      <c r="H584" s="242">
        <v>21</v>
      </c>
      <c r="I584" s="243"/>
      <c r="J584" s="239"/>
      <c r="K584" s="239"/>
      <c r="L584" s="244"/>
      <c r="M584" s="245"/>
      <c r="N584" s="246"/>
      <c r="O584" s="246"/>
      <c r="P584" s="246"/>
      <c r="Q584" s="246"/>
      <c r="R584" s="246"/>
      <c r="S584" s="246"/>
      <c r="T584" s="247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8" t="s">
        <v>170</v>
      </c>
      <c r="AU584" s="248" t="s">
        <v>157</v>
      </c>
      <c r="AV584" s="13" t="s">
        <v>87</v>
      </c>
      <c r="AW584" s="13" t="s">
        <v>35</v>
      </c>
      <c r="AX584" s="13" t="s">
        <v>77</v>
      </c>
      <c r="AY584" s="248" t="s">
        <v>156</v>
      </c>
    </row>
    <row r="585" s="14" customFormat="1">
      <c r="A585" s="14"/>
      <c r="B585" s="249"/>
      <c r="C585" s="250"/>
      <c r="D585" s="233" t="s">
        <v>170</v>
      </c>
      <c r="E585" s="251" t="s">
        <v>1</v>
      </c>
      <c r="F585" s="252" t="s">
        <v>174</v>
      </c>
      <c r="G585" s="250"/>
      <c r="H585" s="253">
        <v>21</v>
      </c>
      <c r="I585" s="254"/>
      <c r="J585" s="250"/>
      <c r="K585" s="250"/>
      <c r="L585" s="255"/>
      <c r="M585" s="256"/>
      <c r="N585" s="257"/>
      <c r="O585" s="257"/>
      <c r="P585" s="257"/>
      <c r="Q585" s="257"/>
      <c r="R585" s="257"/>
      <c r="S585" s="257"/>
      <c r="T585" s="258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9" t="s">
        <v>170</v>
      </c>
      <c r="AU585" s="259" t="s">
        <v>157</v>
      </c>
      <c r="AV585" s="14" t="s">
        <v>166</v>
      </c>
      <c r="AW585" s="14" t="s">
        <v>35</v>
      </c>
      <c r="AX585" s="14" t="s">
        <v>85</v>
      </c>
      <c r="AY585" s="259" t="s">
        <v>156</v>
      </c>
    </row>
    <row r="586" s="2" customFormat="1" ht="24.15" customHeight="1">
      <c r="A586" s="40"/>
      <c r="B586" s="41"/>
      <c r="C586" s="220" t="s">
        <v>749</v>
      </c>
      <c r="D586" s="220" t="s">
        <v>161</v>
      </c>
      <c r="E586" s="221" t="s">
        <v>1766</v>
      </c>
      <c r="F586" s="222" t="s">
        <v>1767</v>
      </c>
      <c r="G586" s="223" t="s">
        <v>1739</v>
      </c>
      <c r="H586" s="224">
        <v>8</v>
      </c>
      <c r="I586" s="225"/>
      <c r="J586" s="226">
        <f>ROUND(I586*H586,2)</f>
        <v>0</v>
      </c>
      <c r="K586" s="222" t="s">
        <v>165</v>
      </c>
      <c r="L586" s="46"/>
      <c r="M586" s="227" t="s">
        <v>1</v>
      </c>
      <c r="N586" s="228" t="s">
        <v>42</v>
      </c>
      <c r="O586" s="93"/>
      <c r="P586" s="229">
        <f>O586*H586</f>
        <v>0</v>
      </c>
      <c r="Q586" s="229">
        <v>0</v>
      </c>
      <c r="R586" s="229">
        <f>Q586*H586</f>
        <v>0</v>
      </c>
      <c r="S586" s="229">
        <v>0.01107</v>
      </c>
      <c r="T586" s="230">
        <f>S586*H586</f>
        <v>0.08856</v>
      </c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R586" s="231" t="s">
        <v>273</v>
      </c>
      <c r="AT586" s="231" t="s">
        <v>161</v>
      </c>
      <c r="AU586" s="231" t="s">
        <v>157</v>
      </c>
      <c r="AY586" s="19" t="s">
        <v>156</v>
      </c>
      <c r="BE586" s="232">
        <f>IF(N586="základní",J586,0)</f>
        <v>0</v>
      </c>
      <c r="BF586" s="232">
        <f>IF(N586="snížená",J586,0)</f>
        <v>0</v>
      </c>
      <c r="BG586" s="232">
        <f>IF(N586="zákl. přenesená",J586,0)</f>
        <v>0</v>
      </c>
      <c r="BH586" s="232">
        <f>IF(N586="sníž. přenesená",J586,0)</f>
        <v>0</v>
      </c>
      <c r="BI586" s="232">
        <f>IF(N586="nulová",J586,0)</f>
        <v>0</v>
      </c>
      <c r="BJ586" s="19" t="s">
        <v>85</v>
      </c>
      <c r="BK586" s="232">
        <f>ROUND(I586*H586,2)</f>
        <v>0</v>
      </c>
      <c r="BL586" s="19" t="s">
        <v>273</v>
      </c>
      <c r="BM586" s="231" t="s">
        <v>1768</v>
      </c>
    </row>
    <row r="587" s="2" customFormat="1">
      <c r="A587" s="40"/>
      <c r="B587" s="41"/>
      <c r="C587" s="42"/>
      <c r="D587" s="233" t="s">
        <v>168</v>
      </c>
      <c r="E587" s="42"/>
      <c r="F587" s="234" t="s">
        <v>1769</v>
      </c>
      <c r="G587" s="42"/>
      <c r="H587" s="42"/>
      <c r="I587" s="235"/>
      <c r="J587" s="42"/>
      <c r="K587" s="42"/>
      <c r="L587" s="46"/>
      <c r="M587" s="236"/>
      <c r="N587" s="237"/>
      <c r="O587" s="93"/>
      <c r="P587" s="93"/>
      <c r="Q587" s="93"/>
      <c r="R587" s="93"/>
      <c r="S587" s="93"/>
      <c r="T587" s="94"/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T587" s="19" t="s">
        <v>168</v>
      </c>
      <c r="AU587" s="19" t="s">
        <v>157</v>
      </c>
    </row>
    <row r="588" s="15" customFormat="1">
      <c r="A588" s="15"/>
      <c r="B588" s="260"/>
      <c r="C588" s="261"/>
      <c r="D588" s="233" t="s">
        <v>170</v>
      </c>
      <c r="E588" s="262" t="s">
        <v>1</v>
      </c>
      <c r="F588" s="263" t="s">
        <v>1742</v>
      </c>
      <c r="G588" s="261"/>
      <c r="H588" s="262" t="s">
        <v>1</v>
      </c>
      <c r="I588" s="264"/>
      <c r="J588" s="261"/>
      <c r="K588" s="261"/>
      <c r="L588" s="265"/>
      <c r="M588" s="266"/>
      <c r="N588" s="267"/>
      <c r="O588" s="267"/>
      <c r="P588" s="267"/>
      <c r="Q588" s="267"/>
      <c r="R588" s="267"/>
      <c r="S588" s="267"/>
      <c r="T588" s="268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69" t="s">
        <v>170</v>
      </c>
      <c r="AU588" s="269" t="s">
        <v>157</v>
      </c>
      <c r="AV588" s="15" t="s">
        <v>85</v>
      </c>
      <c r="AW588" s="15" t="s">
        <v>35</v>
      </c>
      <c r="AX588" s="15" t="s">
        <v>77</v>
      </c>
      <c r="AY588" s="269" t="s">
        <v>156</v>
      </c>
    </row>
    <row r="589" s="13" customFormat="1">
      <c r="A589" s="13"/>
      <c r="B589" s="238"/>
      <c r="C589" s="239"/>
      <c r="D589" s="233" t="s">
        <v>170</v>
      </c>
      <c r="E589" s="240" t="s">
        <v>1</v>
      </c>
      <c r="F589" s="241" t="s">
        <v>1770</v>
      </c>
      <c r="G589" s="239"/>
      <c r="H589" s="242">
        <v>8</v>
      </c>
      <c r="I589" s="243"/>
      <c r="J589" s="239"/>
      <c r="K589" s="239"/>
      <c r="L589" s="244"/>
      <c r="M589" s="245"/>
      <c r="N589" s="246"/>
      <c r="O589" s="246"/>
      <c r="P589" s="246"/>
      <c r="Q589" s="246"/>
      <c r="R589" s="246"/>
      <c r="S589" s="246"/>
      <c r="T589" s="247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8" t="s">
        <v>170</v>
      </c>
      <c r="AU589" s="248" t="s">
        <v>157</v>
      </c>
      <c r="AV589" s="13" t="s">
        <v>87</v>
      </c>
      <c r="AW589" s="13" t="s">
        <v>35</v>
      </c>
      <c r="AX589" s="13" t="s">
        <v>77</v>
      </c>
      <c r="AY589" s="248" t="s">
        <v>156</v>
      </c>
    </row>
    <row r="590" s="14" customFormat="1">
      <c r="A590" s="14"/>
      <c r="B590" s="249"/>
      <c r="C590" s="250"/>
      <c r="D590" s="233" t="s">
        <v>170</v>
      </c>
      <c r="E590" s="251" t="s">
        <v>1</v>
      </c>
      <c r="F590" s="252" t="s">
        <v>174</v>
      </c>
      <c r="G590" s="250"/>
      <c r="H590" s="253">
        <v>8</v>
      </c>
      <c r="I590" s="254"/>
      <c r="J590" s="250"/>
      <c r="K590" s="250"/>
      <c r="L590" s="255"/>
      <c r="M590" s="256"/>
      <c r="N590" s="257"/>
      <c r="O590" s="257"/>
      <c r="P590" s="257"/>
      <c r="Q590" s="257"/>
      <c r="R590" s="257"/>
      <c r="S590" s="257"/>
      <c r="T590" s="258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9" t="s">
        <v>170</v>
      </c>
      <c r="AU590" s="259" t="s">
        <v>157</v>
      </c>
      <c r="AV590" s="14" t="s">
        <v>166</v>
      </c>
      <c r="AW590" s="14" t="s">
        <v>35</v>
      </c>
      <c r="AX590" s="14" t="s">
        <v>85</v>
      </c>
      <c r="AY590" s="259" t="s">
        <v>156</v>
      </c>
    </row>
    <row r="591" s="2" customFormat="1" ht="16.5" customHeight="1">
      <c r="A591" s="40"/>
      <c r="B591" s="41"/>
      <c r="C591" s="220" t="s">
        <v>757</v>
      </c>
      <c r="D591" s="220" t="s">
        <v>161</v>
      </c>
      <c r="E591" s="221" t="s">
        <v>1771</v>
      </c>
      <c r="F591" s="222" t="s">
        <v>1772</v>
      </c>
      <c r="G591" s="223" t="s">
        <v>1739</v>
      </c>
      <c r="H591" s="224">
        <v>12</v>
      </c>
      <c r="I591" s="225"/>
      <c r="J591" s="226">
        <f>ROUND(I591*H591,2)</f>
        <v>0</v>
      </c>
      <c r="K591" s="222" t="s">
        <v>165</v>
      </c>
      <c r="L591" s="46"/>
      <c r="M591" s="227" t="s">
        <v>1</v>
      </c>
      <c r="N591" s="228" t="s">
        <v>42</v>
      </c>
      <c r="O591" s="93"/>
      <c r="P591" s="229">
        <f>O591*H591</f>
        <v>0</v>
      </c>
      <c r="Q591" s="229">
        <v>0</v>
      </c>
      <c r="R591" s="229">
        <f>Q591*H591</f>
        <v>0</v>
      </c>
      <c r="S591" s="229">
        <v>0.019460000000000002</v>
      </c>
      <c r="T591" s="230">
        <f>S591*H591</f>
        <v>0.23352000000000001</v>
      </c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R591" s="231" t="s">
        <v>273</v>
      </c>
      <c r="AT591" s="231" t="s">
        <v>161</v>
      </c>
      <c r="AU591" s="231" t="s">
        <v>157</v>
      </c>
      <c r="AY591" s="19" t="s">
        <v>156</v>
      </c>
      <c r="BE591" s="232">
        <f>IF(N591="základní",J591,0)</f>
        <v>0</v>
      </c>
      <c r="BF591" s="232">
        <f>IF(N591="snížená",J591,0)</f>
        <v>0</v>
      </c>
      <c r="BG591" s="232">
        <f>IF(N591="zákl. přenesená",J591,0)</f>
        <v>0</v>
      </c>
      <c r="BH591" s="232">
        <f>IF(N591="sníž. přenesená",J591,0)</f>
        <v>0</v>
      </c>
      <c r="BI591" s="232">
        <f>IF(N591="nulová",J591,0)</f>
        <v>0</v>
      </c>
      <c r="BJ591" s="19" t="s">
        <v>85</v>
      </c>
      <c r="BK591" s="232">
        <f>ROUND(I591*H591,2)</f>
        <v>0</v>
      </c>
      <c r="BL591" s="19" t="s">
        <v>273</v>
      </c>
      <c r="BM591" s="231" t="s">
        <v>1773</v>
      </c>
    </row>
    <row r="592" s="2" customFormat="1">
      <c r="A592" s="40"/>
      <c r="B592" s="41"/>
      <c r="C592" s="42"/>
      <c r="D592" s="233" t="s">
        <v>168</v>
      </c>
      <c r="E592" s="42"/>
      <c r="F592" s="234" t="s">
        <v>1774</v>
      </c>
      <c r="G592" s="42"/>
      <c r="H592" s="42"/>
      <c r="I592" s="235"/>
      <c r="J592" s="42"/>
      <c r="K592" s="42"/>
      <c r="L592" s="46"/>
      <c r="M592" s="236"/>
      <c r="N592" s="237"/>
      <c r="O592" s="93"/>
      <c r="P592" s="93"/>
      <c r="Q592" s="93"/>
      <c r="R592" s="93"/>
      <c r="S592" s="93"/>
      <c r="T592" s="94"/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T592" s="19" t="s">
        <v>168</v>
      </c>
      <c r="AU592" s="19" t="s">
        <v>157</v>
      </c>
    </row>
    <row r="593" s="15" customFormat="1">
      <c r="A593" s="15"/>
      <c r="B593" s="260"/>
      <c r="C593" s="261"/>
      <c r="D593" s="233" t="s">
        <v>170</v>
      </c>
      <c r="E593" s="262" t="s">
        <v>1</v>
      </c>
      <c r="F593" s="263" t="s">
        <v>1742</v>
      </c>
      <c r="G593" s="261"/>
      <c r="H593" s="262" t="s">
        <v>1</v>
      </c>
      <c r="I593" s="264"/>
      <c r="J593" s="261"/>
      <c r="K593" s="261"/>
      <c r="L593" s="265"/>
      <c r="M593" s="266"/>
      <c r="N593" s="267"/>
      <c r="O593" s="267"/>
      <c r="P593" s="267"/>
      <c r="Q593" s="267"/>
      <c r="R593" s="267"/>
      <c r="S593" s="267"/>
      <c r="T593" s="268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69" t="s">
        <v>170</v>
      </c>
      <c r="AU593" s="269" t="s">
        <v>157</v>
      </c>
      <c r="AV593" s="15" t="s">
        <v>85</v>
      </c>
      <c r="AW593" s="15" t="s">
        <v>35</v>
      </c>
      <c r="AX593" s="15" t="s">
        <v>77</v>
      </c>
      <c r="AY593" s="269" t="s">
        <v>156</v>
      </c>
    </row>
    <row r="594" s="13" customFormat="1">
      <c r="A594" s="13"/>
      <c r="B594" s="238"/>
      <c r="C594" s="239"/>
      <c r="D594" s="233" t="s">
        <v>170</v>
      </c>
      <c r="E594" s="240" t="s">
        <v>1</v>
      </c>
      <c r="F594" s="241" t="s">
        <v>1775</v>
      </c>
      <c r="G594" s="239"/>
      <c r="H594" s="242">
        <v>12</v>
      </c>
      <c r="I594" s="243"/>
      <c r="J594" s="239"/>
      <c r="K594" s="239"/>
      <c r="L594" s="244"/>
      <c r="M594" s="245"/>
      <c r="N594" s="246"/>
      <c r="O594" s="246"/>
      <c r="P594" s="246"/>
      <c r="Q594" s="246"/>
      <c r="R594" s="246"/>
      <c r="S594" s="246"/>
      <c r="T594" s="247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8" t="s">
        <v>170</v>
      </c>
      <c r="AU594" s="248" t="s">
        <v>157</v>
      </c>
      <c r="AV594" s="13" t="s">
        <v>87</v>
      </c>
      <c r="AW594" s="13" t="s">
        <v>35</v>
      </c>
      <c r="AX594" s="13" t="s">
        <v>77</v>
      </c>
      <c r="AY594" s="248" t="s">
        <v>156</v>
      </c>
    </row>
    <row r="595" s="14" customFormat="1">
      <c r="A595" s="14"/>
      <c r="B595" s="249"/>
      <c r="C595" s="250"/>
      <c r="D595" s="233" t="s">
        <v>170</v>
      </c>
      <c r="E595" s="251" t="s">
        <v>1</v>
      </c>
      <c r="F595" s="252" t="s">
        <v>174</v>
      </c>
      <c r="G595" s="250"/>
      <c r="H595" s="253">
        <v>12</v>
      </c>
      <c r="I595" s="254"/>
      <c r="J595" s="250"/>
      <c r="K595" s="250"/>
      <c r="L595" s="255"/>
      <c r="M595" s="256"/>
      <c r="N595" s="257"/>
      <c r="O595" s="257"/>
      <c r="P595" s="257"/>
      <c r="Q595" s="257"/>
      <c r="R595" s="257"/>
      <c r="S595" s="257"/>
      <c r="T595" s="258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9" t="s">
        <v>170</v>
      </c>
      <c r="AU595" s="259" t="s">
        <v>157</v>
      </c>
      <c r="AV595" s="14" t="s">
        <v>166</v>
      </c>
      <c r="AW595" s="14" t="s">
        <v>35</v>
      </c>
      <c r="AX595" s="14" t="s">
        <v>85</v>
      </c>
      <c r="AY595" s="259" t="s">
        <v>156</v>
      </c>
    </row>
    <row r="596" s="2" customFormat="1" ht="21.75" customHeight="1">
      <c r="A596" s="40"/>
      <c r="B596" s="41"/>
      <c r="C596" s="220" t="s">
        <v>765</v>
      </c>
      <c r="D596" s="220" t="s">
        <v>161</v>
      </c>
      <c r="E596" s="221" t="s">
        <v>1776</v>
      </c>
      <c r="F596" s="222" t="s">
        <v>1777</v>
      </c>
      <c r="G596" s="223" t="s">
        <v>1739</v>
      </c>
      <c r="H596" s="224">
        <v>18</v>
      </c>
      <c r="I596" s="225"/>
      <c r="J596" s="226">
        <f>ROUND(I596*H596,2)</f>
        <v>0</v>
      </c>
      <c r="K596" s="222" t="s">
        <v>165</v>
      </c>
      <c r="L596" s="46"/>
      <c r="M596" s="227" t="s">
        <v>1</v>
      </c>
      <c r="N596" s="228" t="s">
        <v>42</v>
      </c>
      <c r="O596" s="93"/>
      <c r="P596" s="229">
        <f>O596*H596</f>
        <v>0</v>
      </c>
      <c r="Q596" s="229">
        <v>0.0017285897</v>
      </c>
      <c r="R596" s="229">
        <f>Q596*H596</f>
        <v>0.0311146146</v>
      </c>
      <c r="S596" s="229">
        <v>0</v>
      </c>
      <c r="T596" s="230">
        <f>S596*H596</f>
        <v>0</v>
      </c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R596" s="231" t="s">
        <v>273</v>
      </c>
      <c r="AT596" s="231" t="s">
        <v>161</v>
      </c>
      <c r="AU596" s="231" t="s">
        <v>157</v>
      </c>
      <c r="AY596" s="19" t="s">
        <v>156</v>
      </c>
      <c r="BE596" s="232">
        <f>IF(N596="základní",J596,0)</f>
        <v>0</v>
      </c>
      <c r="BF596" s="232">
        <f>IF(N596="snížená",J596,0)</f>
        <v>0</v>
      </c>
      <c r="BG596" s="232">
        <f>IF(N596="zákl. přenesená",J596,0)</f>
        <v>0</v>
      </c>
      <c r="BH596" s="232">
        <f>IF(N596="sníž. přenesená",J596,0)</f>
        <v>0</v>
      </c>
      <c r="BI596" s="232">
        <f>IF(N596="nulová",J596,0)</f>
        <v>0</v>
      </c>
      <c r="BJ596" s="19" t="s">
        <v>85</v>
      </c>
      <c r="BK596" s="232">
        <f>ROUND(I596*H596,2)</f>
        <v>0</v>
      </c>
      <c r="BL596" s="19" t="s">
        <v>273</v>
      </c>
      <c r="BM596" s="231" t="s">
        <v>1778</v>
      </c>
    </row>
    <row r="597" s="2" customFormat="1">
      <c r="A597" s="40"/>
      <c r="B597" s="41"/>
      <c r="C597" s="42"/>
      <c r="D597" s="233" t="s">
        <v>168</v>
      </c>
      <c r="E597" s="42"/>
      <c r="F597" s="234" t="s">
        <v>1779</v>
      </c>
      <c r="G597" s="42"/>
      <c r="H597" s="42"/>
      <c r="I597" s="235"/>
      <c r="J597" s="42"/>
      <c r="K597" s="42"/>
      <c r="L597" s="46"/>
      <c r="M597" s="236"/>
      <c r="N597" s="237"/>
      <c r="O597" s="93"/>
      <c r="P597" s="93"/>
      <c r="Q597" s="93"/>
      <c r="R597" s="93"/>
      <c r="S597" s="93"/>
      <c r="T597" s="94"/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T597" s="19" t="s">
        <v>168</v>
      </c>
      <c r="AU597" s="19" t="s">
        <v>157</v>
      </c>
    </row>
    <row r="598" s="2" customFormat="1" ht="24.15" customHeight="1">
      <c r="A598" s="40"/>
      <c r="B598" s="41"/>
      <c r="C598" s="270" t="s">
        <v>770</v>
      </c>
      <c r="D598" s="270" t="s">
        <v>274</v>
      </c>
      <c r="E598" s="271" t="s">
        <v>1780</v>
      </c>
      <c r="F598" s="272" t="s">
        <v>1781</v>
      </c>
      <c r="G598" s="273" t="s">
        <v>164</v>
      </c>
      <c r="H598" s="274">
        <v>18</v>
      </c>
      <c r="I598" s="275"/>
      <c r="J598" s="276">
        <f>ROUND(I598*H598,2)</f>
        <v>0</v>
      </c>
      <c r="K598" s="272" t="s">
        <v>165</v>
      </c>
      <c r="L598" s="277"/>
      <c r="M598" s="278" t="s">
        <v>1</v>
      </c>
      <c r="N598" s="279" t="s">
        <v>42</v>
      </c>
      <c r="O598" s="93"/>
      <c r="P598" s="229">
        <f>O598*H598</f>
        <v>0</v>
      </c>
      <c r="Q598" s="229">
        <v>0.012</v>
      </c>
      <c r="R598" s="229">
        <f>Q598*H598</f>
        <v>0.216</v>
      </c>
      <c r="S598" s="229">
        <v>0</v>
      </c>
      <c r="T598" s="230">
        <f>S598*H598</f>
        <v>0</v>
      </c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R598" s="231" t="s">
        <v>379</v>
      </c>
      <c r="AT598" s="231" t="s">
        <v>274</v>
      </c>
      <c r="AU598" s="231" t="s">
        <v>157</v>
      </c>
      <c r="AY598" s="19" t="s">
        <v>156</v>
      </c>
      <c r="BE598" s="232">
        <f>IF(N598="základní",J598,0)</f>
        <v>0</v>
      </c>
      <c r="BF598" s="232">
        <f>IF(N598="snížená",J598,0)</f>
        <v>0</v>
      </c>
      <c r="BG598" s="232">
        <f>IF(N598="zákl. přenesená",J598,0)</f>
        <v>0</v>
      </c>
      <c r="BH598" s="232">
        <f>IF(N598="sníž. přenesená",J598,0)</f>
        <v>0</v>
      </c>
      <c r="BI598" s="232">
        <f>IF(N598="nulová",J598,0)</f>
        <v>0</v>
      </c>
      <c r="BJ598" s="19" t="s">
        <v>85</v>
      </c>
      <c r="BK598" s="232">
        <f>ROUND(I598*H598,2)</f>
        <v>0</v>
      </c>
      <c r="BL598" s="19" t="s">
        <v>273</v>
      </c>
      <c r="BM598" s="231" t="s">
        <v>1782</v>
      </c>
    </row>
    <row r="599" s="2" customFormat="1">
      <c r="A599" s="40"/>
      <c r="B599" s="41"/>
      <c r="C599" s="42"/>
      <c r="D599" s="233" t="s">
        <v>168</v>
      </c>
      <c r="E599" s="42"/>
      <c r="F599" s="234" t="s">
        <v>1783</v>
      </c>
      <c r="G599" s="42"/>
      <c r="H599" s="42"/>
      <c r="I599" s="235"/>
      <c r="J599" s="42"/>
      <c r="K599" s="42"/>
      <c r="L599" s="46"/>
      <c r="M599" s="236"/>
      <c r="N599" s="237"/>
      <c r="O599" s="93"/>
      <c r="P599" s="93"/>
      <c r="Q599" s="93"/>
      <c r="R599" s="93"/>
      <c r="S599" s="93"/>
      <c r="T599" s="94"/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T599" s="19" t="s">
        <v>168</v>
      </c>
      <c r="AU599" s="19" t="s">
        <v>157</v>
      </c>
    </row>
    <row r="600" s="15" customFormat="1">
      <c r="A600" s="15"/>
      <c r="B600" s="260"/>
      <c r="C600" s="261"/>
      <c r="D600" s="233" t="s">
        <v>170</v>
      </c>
      <c r="E600" s="262" t="s">
        <v>1</v>
      </c>
      <c r="F600" s="263" t="s">
        <v>1742</v>
      </c>
      <c r="G600" s="261"/>
      <c r="H600" s="262" t="s">
        <v>1</v>
      </c>
      <c r="I600" s="264"/>
      <c r="J600" s="261"/>
      <c r="K600" s="261"/>
      <c r="L600" s="265"/>
      <c r="M600" s="266"/>
      <c r="N600" s="267"/>
      <c r="O600" s="267"/>
      <c r="P600" s="267"/>
      <c r="Q600" s="267"/>
      <c r="R600" s="267"/>
      <c r="S600" s="267"/>
      <c r="T600" s="268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69" t="s">
        <v>170</v>
      </c>
      <c r="AU600" s="269" t="s">
        <v>157</v>
      </c>
      <c r="AV600" s="15" t="s">
        <v>85</v>
      </c>
      <c r="AW600" s="15" t="s">
        <v>35</v>
      </c>
      <c r="AX600" s="15" t="s">
        <v>77</v>
      </c>
      <c r="AY600" s="269" t="s">
        <v>156</v>
      </c>
    </row>
    <row r="601" s="13" customFormat="1">
      <c r="A601" s="13"/>
      <c r="B601" s="238"/>
      <c r="C601" s="239"/>
      <c r="D601" s="233" t="s">
        <v>170</v>
      </c>
      <c r="E601" s="240" t="s">
        <v>1</v>
      </c>
      <c r="F601" s="241" t="s">
        <v>1784</v>
      </c>
      <c r="G601" s="239"/>
      <c r="H601" s="242">
        <v>18</v>
      </c>
      <c r="I601" s="243"/>
      <c r="J601" s="239"/>
      <c r="K601" s="239"/>
      <c r="L601" s="244"/>
      <c r="M601" s="245"/>
      <c r="N601" s="246"/>
      <c r="O601" s="246"/>
      <c r="P601" s="246"/>
      <c r="Q601" s="246"/>
      <c r="R601" s="246"/>
      <c r="S601" s="246"/>
      <c r="T601" s="247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8" t="s">
        <v>170</v>
      </c>
      <c r="AU601" s="248" t="s">
        <v>157</v>
      </c>
      <c r="AV601" s="13" t="s">
        <v>87</v>
      </c>
      <c r="AW601" s="13" t="s">
        <v>35</v>
      </c>
      <c r="AX601" s="13" t="s">
        <v>77</v>
      </c>
      <c r="AY601" s="248" t="s">
        <v>156</v>
      </c>
    </row>
    <row r="602" s="14" customFormat="1">
      <c r="A602" s="14"/>
      <c r="B602" s="249"/>
      <c r="C602" s="250"/>
      <c r="D602" s="233" t="s">
        <v>170</v>
      </c>
      <c r="E602" s="251" t="s">
        <v>1</v>
      </c>
      <c r="F602" s="252" t="s">
        <v>174</v>
      </c>
      <c r="G602" s="250"/>
      <c r="H602" s="253">
        <v>18</v>
      </c>
      <c r="I602" s="254"/>
      <c r="J602" s="250"/>
      <c r="K602" s="250"/>
      <c r="L602" s="255"/>
      <c r="M602" s="256"/>
      <c r="N602" s="257"/>
      <c r="O602" s="257"/>
      <c r="P602" s="257"/>
      <c r="Q602" s="257"/>
      <c r="R602" s="257"/>
      <c r="S602" s="257"/>
      <c r="T602" s="258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9" t="s">
        <v>170</v>
      </c>
      <c r="AU602" s="259" t="s">
        <v>157</v>
      </c>
      <c r="AV602" s="14" t="s">
        <v>166</v>
      </c>
      <c r="AW602" s="14" t="s">
        <v>35</v>
      </c>
      <c r="AX602" s="14" t="s">
        <v>85</v>
      </c>
      <c r="AY602" s="259" t="s">
        <v>156</v>
      </c>
    </row>
    <row r="603" s="2" customFormat="1" ht="16.5" customHeight="1">
      <c r="A603" s="40"/>
      <c r="B603" s="41"/>
      <c r="C603" s="220" t="s">
        <v>776</v>
      </c>
      <c r="D603" s="220" t="s">
        <v>161</v>
      </c>
      <c r="E603" s="221" t="s">
        <v>1785</v>
      </c>
      <c r="F603" s="222" t="s">
        <v>1786</v>
      </c>
      <c r="G603" s="223" t="s">
        <v>1739</v>
      </c>
      <c r="H603" s="224">
        <v>1</v>
      </c>
      <c r="I603" s="225"/>
      <c r="J603" s="226">
        <f>ROUND(I603*H603,2)</f>
        <v>0</v>
      </c>
      <c r="K603" s="222" t="s">
        <v>165</v>
      </c>
      <c r="L603" s="46"/>
      <c r="M603" s="227" t="s">
        <v>1</v>
      </c>
      <c r="N603" s="228" t="s">
        <v>42</v>
      </c>
      <c r="O603" s="93"/>
      <c r="P603" s="229">
        <f>O603*H603</f>
        <v>0</v>
      </c>
      <c r="Q603" s="229">
        <v>0</v>
      </c>
      <c r="R603" s="229">
        <f>Q603*H603</f>
        <v>0</v>
      </c>
      <c r="S603" s="229">
        <v>0.017600000000000001</v>
      </c>
      <c r="T603" s="230">
        <f>S603*H603</f>
        <v>0.017600000000000001</v>
      </c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R603" s="231" t="s">
        <v>273</v>
      </c>
      <c r="AT603" s="231" t="s">
        <v>161</v>
      </c>
      <c r="AU603" s="231" t="s">
        <v>157</v>
      </c>
      <c r="AY603" s="19" t="s">
        <v>156</v>
      </c>
      <c r="BE603" s="232">
        <f>IF(N603="základní",J603,0)</f>
        <v>0</v>
      </c>
      <c r="BF603" s="232">
        <f>IF(N603="snížená",J603,0)</f>
        <v>0</v>
      </c>
      <c r="BG603" s="232">
        <f>IF(N603="zákl. přenesená",J603,0)</f>
        <v>0</v>
      </c>
      <c r="BH603" s="232">
        <f>IF(N603="sníž. přenesená",J603,0)</f>
        <v>0</v>
      </c>
      <c r="BI603" s="232">
        <f>IF(N603="nulová",J603,0)</f>
        <v>0</v>
      </c>
      <c r="BJ603" s="19" t="s">
        <v>85</v>
      </c>
      <c r="BK603" s="232">
        <f>ROUND(I603*H603,2)</f>
        <v>0</v>
      </c>
      <c r="BL603" s="19" t="s">
        <v>273</v>
      </c>
      <c r="BM603" s="231" t="s">
        <v>1787</v>
      </c>
    </row>
    <row r="604" s="2" customFormat="1">
      <c r="A604" s="40"/>
      <c r="B604" s="41"/>
      <c r="C604" s="42"/>
      <c r="D604" s="233" t="s">
        <v>168</v>
      </c>
      <c r="E604" s="42"/>
      <c r="F604" s="234" t="s">
        <v>1786</v>
      </c>
      <c r="G604" s="42"/>
      <c r="H604" s="42"/>
      <c r="I604" s="235"/>
      <c r="J604" s="42"/>
      <c r="K604" s="42"/>
      <c r="L604" s="46"/>
      <c r="M604" s="236"/>
      <c r="N604" s="237"/>
      <c r="O604" s="93"/>
      <c r="P604" s="93"/>
      <c r="Q604" s="93"/>
      <c r="R604" s="93"/>
      <c r="S604" s="93"/>
      <c r="T604" s="94"/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T604" s="19" t="s">
        <v>168</v>
      </c>
      <c r="AU604" s="19" t="s">
        <v>157</v>
      </c>
    </row>
    <row r="605" s="15" customFormat="1">
      <c r="A605" s="15"/>
      <c r="B605" s="260"/>
      <c r="C605" s="261"/>
      <c r="D605" s="233" t="s">
        <v>170</v>
      </c>
      <c r="E605" s="262" t="s">
        <v>1</v>
      </c>
      <c r="F605" s="263" t="s">
        <v>1742</v>
      </c>
      <c r="G605" s="261"/>
      <c r="H605" s="262" t="s">
        <v>1</v>
      </c>
      <c r="I605" s="264"/>
      <c r="J605" s="261"/>
      <c r="K605" s="261"/>
      <c r="L605" s="265"/>
      <c r="M605" s="266"/>
      <c r="N605" s="267"/>
      <c r="O605" s="267"/>
      <c r="P605" s="267"/>
      <c r="Q605" s="267"/>
      <c r="R605" s="267"/>
      <c r="S605" s="267"/>
      <c r="T605" s="268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69" t="s">
        <v>170</v>
      </c>
      <c r="AU605" s="269" t="s">
        <v>157</v>
      </c>
      <c r="AV605" s="15" t="s">
        <v>85</v>
      </c>
      <c r="AW605" s="15" t="s">
        <v>35</v>
      </c>
      <c r="AX605" s="15" t="s">
        <v>77</v>
      </c>
      <c r="AY605" s="269" t="s">
        <v>156</v>
      </c>
    </row>
    <row r="606" s="13" customFormat="1">
      <c r="A606" s="13"/>
      <c r="B606" s="238"/>
      <c r="C606" s="239"/>
      <c r="D606" s="233" t="s">
        <v>170</v>
      </c>
      <c r="E606" s="240" t="s">
        <v>1</v>
      </c>
      <c r="F606" s="241" t="s">
        <v>1788</v>
      </c>
      <c r="G606" s="239"/>
      <c r="H606" s="242">
        <v>1</v>
      </c>
      <c r="I606" s="243"/>
      <c r="J606" s="239"/>
      <c r="K606" s="239"/>
      <c r="L606" s="244"/>
      <c r="M606" s="245"/>
      <c r="N606" s="246"/>
      <c r="O606" s="246"/>
      <c r="P606" s="246"/>
      <c r="Q606" s="246"/>
      <c r="R606" s="246"/>
      <c r="S606" s="246"/>
      <c r="T606" s="247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8" t="s">
        <v>170</v>
      </c>
      <c r="AU606" s="248" t="s">
        <v>157</v>
      </c>
      <c r="AV606" s="13" t="s">
        <v>87</v>
      </c>
      <c r="AW606" s="13" t="s">
        <v>35</v>
      </c>
      <c r="AX606" s="13" t="s">
        <v>77</v>
      </c>
      <c r="AY606" s="248" t="s">
        <v>156</v>
      </c>
    </row>
    <row r="607" s="14" customFormat="1">
      <c r="A607" s="14"/>
      <c r="B607" s="249"/>
      <c r="C607" s="250"/>
      <c r="D607" s="233" t="s">
        <v>170</v>
      </c>
      <c r="E607" s="251" t="s">
        <v>1</v>
      </c>
      <c r="F607" s="252" t="s">
        <v>174</v>
      </c>
      <c r="G607" s="250"/>
      <c r="H607" s="253">
        <v>1</v>
      </c>
      <c r="I607" s="254"/>
      <c r="J607" s="250"/>
      <c r="K607" s="250"/>
      <c r="L607" s="255"/>
      <c r="M607" s="256"/>
      <c r="N607" s="257"/>
      <c r="O607" s="257"/>
      <c r="P607" s="257"/>
      <c r="Q607" s="257"/>
      <c r="R607" s="257"/>
      <c r="S607" s="257"/>
      <c r="T607" s="258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9" t="s">
        <v>170</v>
      </c>
      <c r="AU607" s="259" t="s">
        <v>157</v>
      </c>
      <c r="AV607" s="14" t="s">
        <v>166</v>
      </c>
      <c r="AW607" s="14" t="s">
        <v>35</v>
      </c>
      <c r="AX607" s="14" t="s">
        <v>85</v>
      </c>
      <c r="AY607" s="259" t="s">
        <v>156</v>
      </c>
    </row>
    <row r="608" s="2" customFormat="1" ht="16.5" customHeight="1">
      <c r="A608" s="40"/>
      <c r="B608" s="41"/>
      <c r="C608" s="220" t="s">
        <v>783</v>
      </c>
      <c r="D608" s="220" t="s">
        <v>161</v>
      </c>
      <c r="E608" s="221" t="s">
        <v>1789</v>
      </c>
      <c r="F608" s="222" t="s">
        <v>1790</v>
      </c>
      <c r="G608" s="223" t="s">
        <v>164</v>
      </c>
      <c r="H608" s="224">
        <v>3</v>
      </c>
      <c r="I608" s="225"/>
      <c r="J608" s="226">
        <f>ROUND(I608*H608,2)</f>
        <v>0</v>
      </c>
      <c r="K608" s="222" t="s">
        <v>165</v>
      </c>
      <c r="L608" s="46"/>
      <c r="M608" s="227" t="s">
        <v>1</v>
      </c>
      <c r="N608" s="228" t="s">
        <v>42</v>
      </c>
      <c r="O608" s="93"/>
      <c r="P608" s="229">
        <f>O608*H608</f>
        <v>0</v>
      </c>
      <c r="Q608" s="229">
        <v>0.00189</v>
      </c>
      <c r="R608" s="229">
        <f>Q608*H608</f>
        <v>0.0056699999999999997</v>
      </c>
      <c r="S608" s="229">
        <v>0</v>
      </c>
      <c r="T608" s="230">
        <f>S608*H608</f>
        <v>0</v>
      </c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R608" s="231" t="s">
        <v>273</v>
      </c>
      <c r="AT608" s="231" t="s">
        <v>161</v>
      </c>
      <c r="AU608" s="231" t="s">
        <v>157</v>
      </c>
      <c r="AY608" s="19" t="s">
        <v>156</v>
      </c>
      <c r="BE608" s="232">
        <f>IF(N608="základní",J608,0)</f>
        <v>0</v>
      </c>
      <c r="BF608" s="232">
        <f>IF(N608="snížená",J608,0)</f>
        <v>0</v>
      </c>
      <c r="BG608" s="232">
        <f>IF(N608="zákl. přenesená",J608,0)</f>
        <v>0</v>
      </c>
      <c r="BH608" s="232">
        <f>IF(N608="sníž. přenesená",J608,0)</f>
        <v>0</v>
      </c>
      <c r="BI608" s="232">
        <f>IF(N608="nulová",J608,0)</f>
        <v>0</v>
      </c>
      <c r="BJ608" s="19" t="s">
        <v>85</v>
      </c>
      <c r="BK608" s="232">
        <f>ROUND(I608*H608,2)</f>
        <v>0</v>
      </c>
      <c r="BL608" s="19" t="s">
        <v>273</v>
      </c>
      <c r="BM608" s="231" t="s">
        <v>1791</v>
      </c>
    </row>
    <row r="609" s="2" customFormat="1">
      <c r="A609" s="40"/>
      <c r="B609" s="41"/>
      <c r="C609" s="42"/>
      <c r="D609" s="233" t="s">
        <v>168</v>
      </c>
      <c r="E609" s="42"/>
      <c r="F609" s="234" t="s">
        <v>1792</v>
      </c>
      <c r="G609" s="42"/>
      <c r="H609" s="42"/>
      <c r="I609" s="235"/>
      <c r="J609" s="42"/>
      <c r="K609" s="42"/>
      <c r="L609" s="46"/>
      <c r="M609" s="236"/>
      <c r="N609" s="237"/>
      <c r="O609" s="93"/>
      <c r="P609" s="93"/>
      <c r="Q609" s="93"/>
      <c r="R609" s="93"/>
      <c r="S609" s="93"/>
      <c r="T609" s="94"/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T609" s="19" t="s">
        <v>168</v>
      </c>
      <c r="AU609" s="19" t="s">
        <v>157</v>
      </c>
    </row>
    <row r="610" s="2" customFormat="1" ht="21.75" customHeight="1">
      <c r="A610" s="40"/>
      <c r="B610" s="41"/>
      <c r="C610" s="270" t="s">
        <v>793</v>
      </c>
      <c r="D610" s="270" t="s">
        <v>274</v>
      </c>
      <c r="E610" s="271" t="s">
        <v>1793</v>
      </c>
      <c r="F610" s="272" t="s">
        <v>1794</v>
      </c>
      <c r="G610" s="273" t="s">
        <v>164</v>
      </c>
      <c r="H610" s="274">
        <v>3</v>
      </c>
      <c r="I610" s="275"/>
      <c r="J610" s="276">
        <f>ROUND(I610*H610,2)</f>
        <v>0</v>
      </c>
      <c r="K610" s="272" t="s">
        <v>165</v>
      </c>
      <c r="L610" s="277"/>
      <c r="M610" s="278" t="s">
        <v>1</v>
      </c>
      <c r="N610" s="279" t="s">
        <v>42</v>
      </c>
      <c r="O610" s="93"/>
      <c r="P610" s="229">
        <f>O610*H610</f>
        <v>0</v>
      </c>
      <c r="Q610" s="229">
        <v>0.016</v>
      </c>
      <c r="R610" s="229">
        <f>Q610*H610</f>
        <v>0.048000000000000001</v>
      </c>
      <c r="S610" s="229">
        <v>0</v>
      </c>
      <c r="T610" s="230">
        <f>S610*H610</f>
        <v>0</v>
      </c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R610" s="231" t="s">
        <v>379</v>
      </c>
      <c r="AT610" s="231" t="s">
        <v>274</v>
      </c>
      <c r="AU610" s="231" t="s">
        <v>157</v>
      </c>
      <c r="AY610" s="19" t="s">
        <v>156</v>
      </c>
      <c r="BE610" s="232">
        <f>IF(N610="základní",J610,0)</f>
        <v>0</v>
      </c>
      <c r="BF610" s="232">
        <f>IF(N610="snížená",J610,0)</f>
        <v>0</v>
      </c>
      <c r="BG610" s="232">
        <f>IF(N610="zákl. přenesená",J610,0)</f>
        <v>0</v>
      </c>
      <c r="BH610" s="232">
        <f>IF(N610="sníž. přenesená",J610,0)</f>
        <v>0</v>
      </c>
      <c r="BI610" s="232">
        <f>IF(N610="nulová",J610,0)</f>
        <v>0</v>
      </c>
      <c r="BJ610" s="19" t="s">
        <v>85</v>
      </c>
      <c r="BK610" s="232">
        <f>ROUND(I610*H610,2)</f>
        <v>0</v>
      </c>
      <c r="BL610" s="19" t="s">
        <v>273</v>
      </c>
      <c r="BM610" s="231" t="s">
        <v>1795</v>
      </c>
    </row>
    <row r="611" s="2" customFormat="1">
      <c r="A611" s="40"/>
      <c r="B611" s="41"/>
      <c r="C611" s="42"/>
      <c r="D611" s="233" t="s">
        <v>168</v>
      </c>
      <c r="E611" s="42"/>
      <c r="F611" s="234" t="s">
        <v>1794</v>
      </c>
      <c r="G611" s="42"/>
      <c r="H611" s="42"/>
      <c r="I611" s="235"/>
      <c r="J611" s="42"/>
      <c r="K611" s="42"/>
      <c r="L611" s="46"/>
      <c r="M611" s="236"/>
      <c r="N611" s="237"/>
      <c r="O611" s="93"/>
      <c r="P611" s="93"/>
      <c r="Q611" s="93"/>
      <c r="R611" s="93"/>
      <c r="S611" s="93"/>
      <c r="T611" s="94"/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T611" s="19" t="s">
        <v>168</v>
      </c>
      <c r="AU611" s="19" t="s">
        <v>157</v>
      </c>
    </row>
    <row r="612" s="15" customFormat="1">
      <c r="A612" s="15"/>
      <c r="B612" s="260"/>
      <c r="C612" s="261"/>
      <c r="D612" s="233" t="s">
        <v>170</v>
      </c>
      <c r="E612" s="262" t="s">
        <v>1</v>
      </c>
      <c r="F612" s="263" t="s">
        <v>1742</v>
      </c>
      <c r="G612" s="261"/>
      <c r="H612" s="262" t="s">
        <v>1</v>
      </c>
      <c r="I612" s="264"/>
      <c r="J612" s="261"/>
      <c r="K612" s="261"/>
      <c r="L612" s="265"/>
      <c r="M612" s="266"/>
      <c r="N612" s="267"/>
      <c r="O612" s="267"/>
      <c r="P612" s="267"/>
      <c r="Q612" s="267"/>
      <c r="R612" s="267"/>
      <c r="S612" s="267"/>
      <c r="T612" s="268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69" t="s">
        <v>170</v>
      </c>
      <c r="AU612" s="269" t="s">
        <v>157</v>
      </c>
      <c r="AV612" s="15" t="s">
        <v>85</v>
      </c>
      <c r="AW612" s="15" t="s">
        <v>35</v>
      </c>
      <c r="AX612" s="15" t="s">
        <v>77</v>
      </c>
      <c r="AY612" s="269" t="s">
        <v>156</v>
      </c>
    </row>
    <row r="613" s="13" customFormat="1">
      <c r="A613" s="13"/>
      <c r="B613" s="238"/>
      <c r="C613" s="239"/>
      <c r="D613" s="233" t="s">
        <v>170</v>
      </c>
      <c r="E613" s="240" t="s">
        <v>1</v>
      </c>
      <c r="F613" s="241" t="s">
        <v>1796</v>
      </c>
      <c r="G613" s="239"/>
      <c r="H613" s="242">
        <v>3</v>
      </c>
      <c r="I613" s="243"/>
      <c r="J613" s="239"/>
      <c r="K613" s="239"/>
      <c r="L613" s="244"/>
      <c r="M613" s="245"/>
      <c r="N613" s="246"/>
      <c r="O613" s="246"/>
      <c r="P613" s="246"/>
      <c r="Q613" s="246"/>
      <c r="R613" s="246"/>
      <c r="S613" s="246"/>
      <c r="T613" s="247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8" t="s">
        <v>170</v>
      </c>
      <c r="AU613" s="248" t="s">
        <v>157</v>
      </c>
      <c r="AV613" s="13" t="s">
        <v>87</v>
      </c>
      <c r="AW613" s="13" t="s">
        <v>35</v>
      </c>
      <c r="AX613" s="13" t="s">
        <v>77</v>
      </c>
      <c r="AY613" s="248" t="s">
        <v>156</v>
      </c>
    </row>
    <row r="614" s="14" customFormat="1">
      <c r="A614" s="14"/>
      <c r="B614" s="249"/>
      <c r="C614" s="250"/>
      <c r="D614" s="233" t="s">
        <v>170</v>
      </c>
      <c r="E614" s="251" t="s">
        <v>1</v>
      </c>
      <c r="F614" s="252" t="s">
        <v>174</v>
      </c>
      <c r="G614" s="250"/>
      <c r="H614" s="253">
        <v>3</v>
      </c>
      <c r="I614" s="254"/>
      <c r="J614" s="250"/>
      <c r="K614" s="250"/>
      <c r="L614" s="255"/>
      <c r="M614" s="256"/>
      <c r="N614" s="257"/>
      <c r="O614" s="257"/>
      <c r="P614" s="257"/>
      <c r="Q614" s="257"/>
      <c r="R614" s="257"/>
      <c r="S614" s="257"/>
      <c r="T614" s="258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9" t="s">
        <v>170</v>
      </c>
      <c r="AU614" s="259" t="s">
        <v>157</v>
      </c>
      <c r="AV614" s="14" t="s">
        <v>166</v>
      </c>
      <c r="AW614" s="14" t="s">
        <v>35</v>
      </c>
      <c r="AX614" s="14" t="s">
        <v>85</v>
      </c>
      <c r="AY614" s="259" t="s">
        <v>156</v>
      </c>
    </row>
    <row r="615" s="2" customFormat="1" ht="16.5" customHeight="1">
      <c r="A615" s="40"/>
      <c r="B615" s="41"/>
      <c r="C615" s="220" t="s">
        <v>801</v>
      </c>
      <c r="D615" s="220" t="s">
        <v>161</v>
      </c>
      <c r="E615" s="221" t="s">
        <v>1797</v>
      </c>
      <c r="F615" s="222" t="s">
        <v>1798</v>
      </c>
      <c r="G615" s="223" t="s">
        <v>1739</v>
      </c>
      <c r="H615" s="224">
        <v>3</v>
      </c>
      <c r="I615" s="225"/>
      <c r="J615" s="226">
        <f>ROUND(I615*H615,2)</f>
        <v>0</v>
      </c>
      <c r="K615" s="222" t="s">
        <v>165</v>
      </c>
      <c r="L615" s="46"/>
      <c r="M615" s="227" t="s">
        <v>1</v>
      </c>
      <c r="N615" s="228" t="s">
        <v>42</v>
      </c>
      <c r="O615" s="93"/>
      <c r="P615" s="229">
        <f>O615*H615</f>
        <v>0</v>
      </c>
      <c r="Q615" s="229">
        <v>0</v>
      </c>
      <c r="R615" s="229">
        <f>Q615*H615</f>
        <v>0</v>
      </c>
      <c r="S615" s="229">
        <v>0.034700000000000002</v>
      </c>
      <c r="T615" s="230">
        <f>S615*H615</f>
        <v>0.1041</v>
      </c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R615" s="231" t="s">
        <v>273</v>
      </c>
      <c r="AT615" s="231" t="s">
        <v>161</v>
      </c>
      <c r="AU615" s="231" t="s">
        <v>157</v>
      </c>
      <c r="AY615" s="19" t="s">
        <v>156</v>
      </c>
      <c r="BE615" s="232">
        <f>IF(N615="základní",J615,0)</f>
        <v>0</v>
      </c>
      <c r="BF615" s="232">
        <f>IF(N615="snížená",J615,0)</f>
        <v>0</v>
      </c>
      <c r="BG615" s="232">
        <f>IF(N615="zákl. přenesená",J615,0)</f>
        <v>0</v>
      </c>
      <c r="BH615" s="232">
        <f>IF(N615="sníž. přenesená",J615,0)</f>
        <v>0</v>
      </c>
      <c r="BI615" s="232">
        <f>IF(N615="nulová",J615,0)</f>
        <v>0</v>
      </c>
      <c r="BJ615" s="19" t="s">
        <v>85</v>
      </c>
      <c r="BK615" s="232">
        <f>ROUND(I615*H615,2)</f>
        <v>0</v>
      </c>
      <c r="BL615" s="19" t="s">
        <v>273</v>
      </c>
      <c r="BM615" s="231" t="s">
        <v>1799</v>
      </c>
    </row>
    <row r="616" s="2" customFormat="1">
      <c r="A616" s="40"/>
      <c r="B616" s="41"/>
      <c r="C616" s="42"/>
      <c r="D616" s="233" t="s">
        <v>168</v>
      </c>
      <c r="E616" s="42"/>
      <c r="F616" s="234" t="s">
        <v>1800</v>
      </c>
      <c r="G616" s="42"/>
      <c r="H616" s="42"/>
      <c r="I616" s="235"/>
      <c r="J616" s="42"/>
      <c r="K616" s="42"/>
      <c r="L616" s="46"/>
      <c r="M616" s="236"/>
      <c r="N616" s="237"/>
      <c r="O616" s="93"/>
      <c r="P616" s="93"/>
      <c r="Q616" s="93"/>
      <c r="R616" s="93"/>
      <c r="S616" s="93"/>
      <c r="T616" s="94"/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T616" s="19" t="s">
        <v>168</v>
      </c>
      <c r="AU616" s="19" t="s">
        <v>157</v>
      </c>
    </row>
    <row r="617" s="15" customFormat="1">
      <c r="A617" s="15"/>
      <c r="B617" s="260"/>
      <c r="C617" s="261"/>
      <c r="D617" s="233" t="s">
        <v>170</v>
      </c>
      <c r="E617" s="262" t="s">
        <v>1</v>
      </c>
      <c r="F617" s="263" t="s">
        <v>1742</v>
      </c>
      <c r="G617" s="261"/>
      <c r="H617" s="262" t="s">
        <v>1</v>
      </c>
      <c r="I617" s="264"/>
      <c r="J617" s="261"/>
      <c r="K617" s="261"/>
      <c r="L617" s="265"/>
      <c r="M617" s="266"/>
      <c r="N617" s="267"/>
      <c r="O617" s="267"/>
      <c r="P617" s="267"/>
      <c r="Q617" s="267"/>
      <c r="R617" s="267"/>
      <c r="S617" s="267"/>
      <c r="T617" s="268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69" t="s">
        <v>170</v>
      </c>
      <c r="AU617" s="269" t="s">
        <v>157</v>
      </c>
      <c r="AV617" s="15" t="s">
        <v>85</v>
      </c>
      <c r="AW617" s="15" t="s">
        <v>35</v>
      </c>
      <c r="AX617" s="15" t="s">
        <v>77</v>
      </c>
      <c r="AY617" s="269" t="s">
        <v>156</v>
      </c>
    </row>
    <row r="618" s="13" customFormat="1">
      <c r="A618" s="13"/>
      <c r="B618" s="238"/>
      <c r="C618" s="239"/>
      <c r="D618" s="233" t="s">
        <v>170</v>
      </c>
      <c r="E618" s="240" t="s">
        <v>1</v>
      </c>
      <c r="F618" s="241" t="s">
        <v>1801</v>
      </c>
      <c r="G618" s="239"/>
      <c r="H618" s="242">
        <v>3</v>
      </c>
      <c r="I618" s="243"/>
      <c r="J618" s="239"/>
      <c r="K618" s="239"/>
      <c r="L618" s="244"/>
      <c r="M618" s="245"/>
      <c r="N618" s="246"/>
      <c r="O618" s="246"/>
      <c r="P618" s="246"/>
      <c r="Q618" s="246"/>
      <c r="R618" s="246"/>
      <c r="S618" s="246"/>
      <c r="T618" s="247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8" t="s">
        <v>170</v>
      </c>
      <c r="AU618" s="248" t="s">
        <v>157</v>
      </c>
      <c r="AV618" s="13" t="s">
        <v>87</v>
      </c>
      <c r="AW618" s="13" t="s">
        <v>35</v>
      </c>
      <c r="AX618" s="13" t="s">
        <v>77</v>
      </c>
      <c r="AY618" s="248" t="s">
        <v>156</v>
      </c>
    </row>
    <row r="619" s="14" customFormat="1">
      <c r="A619" s="14"/>
      <c r="B619" s="249"/>
      <c r="C619" s="250"/>
      <c r="D619" s="233" t="s">
        <v>170</v>
      </c>
      <c r="E619" s="251" t="s">
        <v>1</v>
      </c>
      <c r="F619" s="252" t="s">
        <v>174</v>
      </c>
      <c r="G619" s="250"/>
      <c r="H619" s="253">
        <v>3</v>
      </c>
      <c r="I619" s="254"/>
      <c r="J619" s="250"/>
      <c r="K619" s="250"/>
      <c r="L619" s="255"/>
      <c r="M619" s="256"/>
      <c r="N619" s="257"/>
      <c r="O619" s="257"/>
      <c r="P619" s="257"/>
      <c r="Q619" s="257"/>
      <c r="R619" s="257"/>
      <c r="S619" s="257"/>
      <c r="T619" s="258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9" t="s">
        <v>170</v>
      </c>
      <c r="AU619" s="259" t="s">
        <v>157</v>
      </c>
      <c r="AV619" s="14" t="s">
        <v>166</v>
      </c>
      <c r="AW619" s="14" t="s">
        <v>35</v>
      </c>
      <c r="AX619" s="14" t="s">
        <v>85</v>
      </c>
      <c r="AY619" s="259" t="s">
        <v>156</v>
      </c>
    </row>
    <row r="620" s="2" customFormat="1" ht="16.5" customHeight="1">
      <c r="A620" s="40"/>
      <c r="B620" s="41"/>
      <c r="C620" s="220" t="s">
        <v>491</v>
      </c>
      <c r="D620" s="220" t="s">
        <v>161</v>
      </c>
      <c r="E620" s="221" t="s">
        <v>1802</v>
      </c>
      <c r="F620" s="222" t="s">
        <v>1803</v>
      </c>
      <c r="G620" s="223" t="s">
        <v>1739</v>
      </c>
      <c r="H620" s="224">
        <v>3</v>
      </c>
      <c r="I620" s="225"/>
      <c r="J620" s="226">
        <f>ROUND(I620*H620,2)</f>
        <v>0</v>
      </c>
      <c r="K620" s="222" t="s">
        <v>165</v>
      </c>
      <c r="L620" s="46"/>
      <c r="M620" s="227" t="s">
        <v>1</v>
      </c>
      <c r="N620" s="228" t="s">
        <v>42</v>
      </c>
      <c r="O620" s="93"/>
      <c r="P620" s="229">
        <f>O620*H620</f>
        <v>0</v>
      </c>
      <c r="Q620" s="229">
        <v>0.00063883630000000004</v>
      </c>
      <c r="R620" s="229">
        <f>Q620*H620</f>
        <v>0.0019165089000000002</v>
      </c>
      <c r="S620" s="229">
        <v>0</v>
      </c>
      <c r="T620" s="230">
        <f>S620*H620</f>
        <v>0</v>
      </c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R620" s="231" t="s">
        <v>273</v>
      </c>
      <c r="AT620" s="231" t="s">
        <v>161</v>
      </c>
      <c r="AU620" s="231" t="s">
        <v>157</v>
      </c>
      <c r="AY620" s="19" t="s">
        <v>156</v>
      </c>
      <c r="BE620" s="232">
        <f>IF(N620="základní",J620,0)</f>
        <v>0</v>
      </c>
      <c r="BF620" s="232">
        <f>IF(N620="snížená",J620,0)</f>
        <v>0</v>
      </c>
      <c r="BG620" s="232">
        <f>IF(N620="zákl. přenesená",J620,0)</f>
        <v>0</v>
      </c>
      <c r="BH620" s="232">
        <f>IF(N620="sníž. přenesená",J620,0)</f>
        <v>0</v>
      </c>
      <c r="BI620" s="232">
        <f>IF(N620="nulová",J620,0)</f>
        <v>0</v>
      </c>
      <c r="BJ620" s="19" t="s">
        <v>85</v>
      </c>
      <c r="BK620" s="232">
        <f>ROUND(I620*H620,2)</f>
        <v>0</v>
      </c>
      <c r="BL620" s="19" t="s">
        <v>273</v>
      </c>
      <c r="BM620" s="231" t="s">
        <v>1804</v>
      </c>
    </row>
    <row r="621" s="2" customFormat="1">
      <c r="A621" s="40"/>
      <c r="B621" s="41"/>
      <c r="C621" s="42"/>
      <c r="D621" s="233" t="s">
        <v>168</v>
      </c>
      <c r="E621" s="42"/>
      <c r="F621" s="234" t="s">
        <v>1805</v>
      </c>
      <c r="G621" s="42"/>
      <c r="H621" s="42"/>
      <c r="I621" s="235"/>
      <c r="J621" s="42"/>
      <c r="K621" s="42"/>
      <c r="L621" s="46"/>
      <c r="M621" s="236"/>
      <c r="N621" s="237"/>
      <c r="O621" s="93"/>
      <c r="P621" s="93"/>
      <c r="Q621" s="93"/>
      <c r="R621" s="93"/>
      <c r="S621" s="93"/>
      <c r="T621" s="94"/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T621" s="19" t="s">
        <v>168</v>
      </c>
      <c r="AU621" s="19" t="s">
        <v>157</v>
      </c>
    </row>
    <row r="622" s="2" customFormat="1" ht="16.5" customHeight="1">
      <c r="A622" s="40"/>
      <c r="B622" s="41"/>
      <c r="C622" s="270" t="s">
        <v>526</v>
      </c>
      <c r="D622" s="270" t="s">
        <v>274</v>
      </c>
      <c r="E622" s="271" t="s">
        <v>1806</v>
      </c>
      <c r="F622" s="272" t="s">
        <v>1807</v>
      </c>
      <c r="G622" s="273" t="s">
        <v>164</v>
      </c>
      <c r="H622" s="274">
        <v>3</v>
      </c>
      <c r="I622" s="275"/>
      <c r="J622" s="276">
        <f>ROUND(I622*H622,2)</f>
        <v>0</v>
      </c>
      <c r="K622" s="272" t="s">
        <v>165</v>
      </c>
      <c r="L622" s="277"/>
      <c r="M622" s="278" t="s">
        <v>1</v>
      </c>
      <c r="N622" s="279" t="s">
        <v>42</v>
      </c>
      <c r="O622" s="93"/>
      <c r="P622" s="229">
        <f>O622*H622</f>
        <v>0</v>
      </c>
      <c r="Q622" s="229">
        <v>0.014</v>
      </c>
      <c r="R622" s="229">
        <f>Q622*H622</f>
        <v>0.042000000000000003</v>
      </c>
      <c r="S622" s="229">
        <v>0</v>
      </c>
      <c r="T622" s="230">
        <f>S622*H622</f>
        <v>0</v>
      </c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R622" s="231" t="s">
        <v>1763</v>
      </c>
      <c r="AT622" s="231" t="s">
        <v>274</v>
      </c>
      <c r="AU622" s="231" t="s">
        <v>157</v>
      </c>
      <c r="AY622" s="19" t="s">
        <v>156</v>
      </c>
      <c r="BE622" s="232">
        <f>IF(N622="základní",J622,0)</f>
        <v>0</v>
      </c>
      <c r="BF622" s="232">
        <f>IF(N622="snížená",J622,0)</f>
        <v>0</v>
      </c>
      <c r="BG622" s="232">
        <f>IF(N622="zákl. přenesená",J622,0)</f>
        <v>0</v>
      </c>
      <c r="BH622" s="232">
        <f>IF(N622="sníž. přenesená",J622,0)</f>
        <v>0</v>
      </c>
      <c r="BI622" s="232">
        <f>IF(N622="nulová",J622,0)</f>
        <v>0</v>
      </c>
      <c r="BJ622" s="19" t="s">
        <v>85</v>
      </c>
      <c r="BK622" s="232">
        <f>ROUND(I622*H622,2)</f>
        <v>0</v>
      </c>
      <c r="BL622" s="19" t="s">
        <v>1763</v>
      </c>
      <c r="BM622" s="231" t="s">
        <v>1808</v>
      </c>
    </row>
    <row r="623" s="2" customFormat="1">
      <c r="A623" s="40"/>
      <c r="B623" s="41"/>
      <c r="C623" s="42"/>
      <c r="D623" s="233" t="s">
        <v>168</v>
      </c>
      <c r="E623" s="42"/>
      <c r="F623" s="234" t="s">
        <v>1809</v>
      </c>
      <c r="G623" s="42"/>
      <c r="H623" s="42"/>
      <c r="I623" s="235"/>
      <c r="J623" s="42"/>
      <c r="K623" s="42"/>
      <c r="L623" s="46"/>
      <c r="M623" s="236"/>
      <c r="N623" s="237"/>
      <c r="O623" s="93"/>
      <c r="P623" s="93"/>
      <c r="Q623" s="93"/>
      <c r="R623" s="93"/>
      <c r="S623" s="93"/>
      <c r="T623" s="94"/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T623" s="19" t="s">
        <v>168</v>
      </c>
      <c r="AU623" s="19" t="s">
        <v>157</v>
      </c>
    </row>
    <row r="624" s="15" customFormat="1">
      <c r="A624" s="15"/>
      <c r="B624" s="260"/>
      <c r="C624" s="261"/>
      <c r="D624" s="233" t="s">
        <v>170</v>
      </c>
      <c r="E624" s="262" t="s">
        <v>1</v>
      </c>
      <c r="F624" s="263" t="s">
        <v>1742</v>
      </c>
      <c r="G624" s="261"/>
      <c r="H624" s="262" t="s">
        <v>1</v>
      </c>
      <c r="I624" s="264"/>
      <c r="J624" s="261"/>
      <c r="K624" s="261"/>
      <c r="L624" s="265"/>
      <c r="M624" s="266"/>
      <c r="N624" s="267"/>
      <c r="O624" s="267"/>
      <c r="P624" s="267"/>
      <c r="Q624" s="267"/>
      <c r="R624" s="267"/>
      <c r="S624" s="267"/>
      <c r="T624" s="268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69" t="s">
        <v>170</v>
      </c>
      <c r="AU624" s="269" t="s">
        <v>157</v>
      </c>
      <c r="AV624" s="15" t="s">
        <v>85</v>
      </c>
      <c r="AW624" s="15" t="s">
        <v>35</v>
      </c>
      <c r="AX624" s="15" t="s">
        <v>77</v>
      </c>
      <c r="AY624" s="269" t="s">
        <v>156</v>
      </c>
    </row>
    <row r="625" s="13" customFormat="1">
      <c r="A625" s="13"/>
      <c r="B625" s="238"/>
      <c r="C625" s="239"/>
      <c r="D625" s="233" t="s">
        <v>170</v>
      </c>
      <c r="E625" s="240" t="s">
        <v>1</v>
      </c>
      <c r="F625" s="241" t="s">
        <v>1801</v>
      </c>
      <c r="G625" s="239"/>
      <c r="H625" s="242">
        <v>3</v>
      </c>
      <c r="I625" s="243"/>
      <c r="J625" s="239"/>
      <c r="K625" s="239"/>
      <c r="L625" s="244"/>
      <c r="M625" s="245"/>
      <c r="N625" s="246"/>
      <c r="O625" s="246"/>
      <c r="P625" s="246"/>
      <c r="Q625" s="246"/>
      <c r="R625" s="246"/>
      <c r="S625" s="246"/>
      <c r="T625" s="247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8" t="s">
        <v>170</v>
      </c>
      <c r="AU625" s="248" t="s">
        <v>157</v>
      </c>
      <c r="AV625" s="13" t="s">
        <v>87</v>
      </c>
      <c r="AW625" s="13" t="s">
        <v>35</v>
      </c>
      <c r="AX625" s="13" t="s">
        <v>77</v>
      </c>
      <c r="AY625" s="248" t="s">
        <v>156</v>
      </c>
    </row>
    <row r="626" s="14" customFormat="1">
      <c r="A626" s="14"/>
      <c r="B626" s="249"/>
      <c r="C626" s="250"/>
      <c r="D626" s="233" t="s">
        <v>170</v>
      </c>
      <c r="E626" s="251" t="s">
        <v>1</v>
      </c>
      <c r="F626" s="252" t="s">
        <v>174</v>
      </c>
      <c r="G626" s="250"/>
      <c r="H626" s="253">
        <v>3</v>
      </c>
      <c r="I626" s="254"/>
      <c r="J626" s="250"/>
      <c r="K626" s="250"/>
      <c r="L626" s="255"/>
      <c r="M626" s="256"/>
      <c r="N626" s="257"/>
      <c r="O626" s="257"/>
      <c r="P626" s="257"/>
      <c r="Q626" s="257"/>
      <c r="R626" s="257"/>
      <c r="S626" s="257"/>
      <c r="T626" s="258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9" t="s">
        <v>170</v>
      </c>
      <c r="AU626" s="259" t="s">
        <v>157</v>
      </c>
      <c r="AV626" s="14" t="s">
        <v>166</v>
      </c>
      <c r="AW626" s="14" t="s">
        <v>35</v>
      </c>
      <c r="AX626" s="14" t="s">
        <v>85</v>
      </c>
      <c r="AY626" s="259" t="s">
        <v>156</v>
      </c>
    </row>
    <row r="627" s="2" customFormat="1" ht="24.15" customHeight="1">
      <c r="A627" s="40"/>
      <c r="B627" s="41"/>
      <c r="C627" s="270" t="s">
        <v>534</v>
      </c>
      <c r="D627" s="270" t="s">
        <v>274</v>
      </c>
      <c r="E627" s="271" t="s">
        <v>1810</v>
      </c>
      <c r="F627" s="272" t="s">
        <v>1761</v>
      </c>
      <c r="G627" s="273" t="s">
        <v>164</v>
      </c>
      <c r="H627" s="274">
        <v>3</v>
      </c>
      <c r="I627" s="275"/>
      <c r="J627" s="276">
        <f>ROUND(I627*H627,2)</f>
        <v>0</v>
      </c>
      <c r="K627" s="272" t="s">
        <v>1762</v>
      </c>
      <c r="L627" s="277"/>
      <c r="M627" s="278" t="s">
        <v>1</v>
      </c>
      <c r="N627" s="279" t="s">
        <v>42</v>
      </c>
      <c r="O627" s="93"/>
      <c r="P627" s="229">
        <f>O627*H627</f>
        <v>0</v>
      </c>
      <c r="Q627" s="229">
        <v>0.00038000000000000002</v>
      </c>
      <c r="R627" s="229">
        <f>Q627*H627</f>
        <v>0.00114</v>
      </c>
      <c r="S627" s="229">
        <v>0</v>
      </c>
      <c r="T627" s="230">
        <f>S627*H627</f>
        <v>0</v>
      </c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R627" s="231" t="s">
        <v>1763</v>
      </c>
      <c r="AT627" s="231" t="s">
        <v>274</v>
      </c>
      <c r="AU627" s="231" t="s">
        <v>157</v>
      </c>
      <c r="AY627" s="19" t="s">
        <v>156</v>
      </c>
      <c r="BE627" s="232">
        <f>IF(N627="základní",J627,0)</f>
        <v>0</v>
      </c>
      <c r="BF627" s="232">
        <f>IF(N627="snížená",J627,0)</f>
        <v>0</v>
      </c>
      <c r="BG627" s="232">
        <f>IF(N627="zákl. přenesená",J627,0)</f>
        <v>0</v>
      </c>
      <c r="BH627" s="232">
        <f>IF(N627="sníž. přenesená",J627,0)</f>
        <v>0</v>
      </c>
      <c r="BI627" s="232">
        <f>IF(N627="nulová",J627,0)</f>
        <v>0</v>
      </c>
      <c r="BJ627" s="19" t="s">
        <v>85</v>
      </c>
      <c r="BK627" s="232">
        <f>ROUND(I627*H627,2)</f>
        <v>0</v>
      </c>
      <c r="BL627" s="19" t="s">
        <v>1763</v>
      </c>
      <c r="BM627" s="231" t="s">
        <v>1811</v>
      </c>
    </row>
    <row r="628" s="2" customFormat="1">
      <c r="A628" s="40"/>
      <c r="B628" s="41"/>
      <c r="C628" s="42"/>
      <c r="D628" s="233" t="s">
        <v>168</v>
      </c>
      <c r="E628" s="42"/>
      <c r="F628" s="234" t="s">
        <v>1765</v>
      </c>
      <c r="G628" s="42"/>
      <c r="H628" s="42"/>
      <c r="I628" s="235"/>
      <c r="J628" s="42"/>
      <c r="K628" s="42"/>
      <c r="L628" s="46"/>
      <c r="M628" s="236"/>
      <c r="N628" s="237"/>
      <c r="O628" s="93"/>
      <c r="P628" s="93"/>
      <c r="Q628" s="93"/>
      <c r="R628" s="93"/>
      <c r="S628" s="93"/>
      <c r="T628" s="94"/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T628" s="19" t="s">
        <v>168</v>
      </c>
      <c r="AU628" s="19" t="s">
        <v>157</v>
      </c>
    </row>
    <row r="629" s="15" customFormat="1">
      <c r="A629" s="15"/>
      <c r="B629" s="260"/>
      <c r="C629" s="261"/>
      <c r="D629" s="233" t="s">
        <v>170</v>
      </c>
      <c r="E629" s="262" t="s">
        <v>1</v>
      </c>
      <c r="F629" s="263" t="s">
        <v>1742</v>
      </c>
      <c r="G629" s="261"/>
      <c r="H629" s="262" t="s">
        <v>1</v>
      </c>
      <c r="I629" s="264"/>
      <c r="J629" s="261"/>
      <c r="K629" s="261"/>
      <c r="L629" s="265"/>
      <c r="M629" s="266"/>
      <c r="N629" s="267"/>
      <c r="O629" s="267"/>
      <c r="P629" s="267"/>
      <c r="Q629" s="267"/>
      <c r="R629" s="267"/>
      <c r="S629" s="267"/>
      <c r="T629" s="268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269" t="s">
        <v>170</v>
      </c>
      <c r="AU629" s="269" t="s">
        <v>157</v>
      </c>
      <c r="AV629" s="15" t="s">
        <v>85</v>
      </c>
      <c r="AW629" s="15" t="s">
        <v>35</v>
      </c>
      <c r="AX629" s="15" t="s">
        <v>77</v>
      </c>
      <c r="AY629" s="269" t="s">
        <v>156</v>
      </c>
    </row>
    <row r="630" s="13" customFormat="1">
      <c r="A630" s="13"/>
      <c r="B630" s="238"/>
      <c r="C630" s="239"/>
      <c r="D630" s="233" t="s">
        <v>170</v>
      </c>
      <c r="E630" s="240" t="s">
        <v>1</v>
      </c>
      <c r="F630" s="241" t="s">
        <v>1801</v>
      </c>
      <c r="G630" s="239"/>
      <c r="H630" s="242">
        <v>3</v>
      </c>
      <c r="I630" s="243"/>
      <c r="J630" s="239"/>
      <c r="K630" s="239"/>
      <c r="L630" s="244"/>
      <c r="M630" s="245"/>
      <c r="N630" s="246"/>
      <c r="O630" s="246"/>
      <c r="P630" s="246"/>
      <c r="Q630" s="246"/>
      <c r="R630" s="246"/>
      <c r="S630" s="246"/>
      <c r="T630" s="247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8" t="s">
        <v>170</v>
      </c>
      <c r="AU630" s="248" t="s">
        <v>157</v>
      </c>
      <c r="AV630" s="13" t="s">
        <v>87</v>
      </c>
      <c r="AW630" s="13" t="s">
        <v>35</v>
      </c>
      <c r="AX630" s="13" t="s">
        <v>77</v>
      </c>
      <c r="AY630" s="248" t="s">
        <v>156</v>
      </c>
    </row>
    <row r="631" s="14" customFormat="1">
      <c r="A631" s="14"/>
      <c r="B631" s="249"/>
      <c r="C631" s="250"/>
      <c r="D631" s="233" t="s">
        <v>170</v>
      </c>
      <c r="E631" s="251" t="s">
        <v>1</v>
      </c>
      <c r="F631" s="252" t="s">
        <v>174</v>
      </c>
      <c r="G631" s="250"/>
      <c r="H631" s="253">
        <v>3</v>
      </c>
      <c r="I631" s="254"/>
      <c r="J631" s="250"/>
      <c r="K631" s="250"/>
      <c r="L631" s="255"/>
      <c r="M631" s="256"/>
      <c r="N631" s="257"/>
      <c r="O631" s="257"/>
      <c r="P631" s="257"/>
      <c r="Q631" s="257"/>
      <c r="R631" s="257"/>
      <c r="S631" s="257"/>
      <c r="T631" s="258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9" t="s">
        <v>170</v>
      </c>
      <c r="AU631" s="259" t="s">
        <v>157</v>
      </c>
      <c r="AV631" s="14" t="s">
        <v>166</v>
      </c>
      <c r="AW631" s="14" t="s">
        <v>35</v>
      </c>
      <c r="AX631" s="14" t="s">
        <v>85</v>
      </c>
      <c r="AY631" s="259" t="s">
        <v>156</v>
      </c>
    </row>
    <row r="632" s="2" customFormat="1" ht="21.75" customHeight="1">
      <c r="A632" s="40"/>
      <c r="B632" s="41"/>
      <c r="C632" s="220" t="s">
        <v>609</v>
      </c>
      <c r="D632" s="220" t="s">
        <v>161</v>
      </c>
      <c r="E632" s="221" t="s">
        <v>1812</v>
      </c>
      <c r="F632" s="222" t="s">
        <v>1813</v>
      </c>
      <c r="G632" s="223" t="s">
        <v>1739</v>
      </c>
      <c r="H632" s="224">
        <v>1</v>
      </c>
      <c r="I632" s="225"/>
      <c r="J632" s="226">
        <f>ROUND(I632*H632,2)</f>
        <v>0</v>
      </c>
      <c r="K632" s="222" t="s">
        <v>165</v>
      </c>
      <c r="L632" s="46"/>
      <c r="M632" s="227" t="s">
        <v>1</v>
      </c>
      <c r="N632" s="228" t="s">
        <v>42</v>
      </c>
      <c r="O632" s="93"/>
      <c r="P632" s="229">
        <f>O632*H632</f>
        <v>0</v>
      </c>
      <c r="Q632" s="229">
        <v>0</v>
      </c>
      <c r="R632" s="229">
        <f>Q632*H632</f>
        <v>0</v>
      </c>
      <c r="S632" s="229">
        <v>0.155</v>
      </c>
      <c r="T632" s="230">
        <f>S632*H632</f>
        <v>0.155</v>
      </c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R632" s="231" t="s">
        <v>273</v>
      </c>
      <c r="AT632" s="231" t="s">
        <v>161</v>
      </c>
      <c r="AU632" s="231" t="s">
        <v>157</v>
      </c>
      <c r="AY632" s="19" t="s">
        <v>156</v>
      </c>
      <c r="BE632" s="232">
        <f>IF(N632="základní",J632,0)</f>
        <v>0</v>
      </c>
      <c r="BF632" s="232">
        <f>IF(N632="snížená",J632,0)</f>
        <v>0</v>
      </c>
      <c r="BG632" s="232">
        <f>IF(N632="zákl. přenesená",J632,0)</f>
        <v>0</v>
      </c>
      <c r="BH632" s="232">
        <f>IF(N632="sníž. přenesená",J632,0)</f>
        <v>0</v>
      </c>
      <c r="BI632" s="232">
        <f>IF(N632="nulová",J632,0)</f>
        <v>0</v>
      </c>
      <c r="BJ632" s="19" t="s">
        <v>85</v>
      </c>
      <c r="BK632" s="232">
        <f>ROUND(I632*H632,2)</f>
        <v>0</v>
      </c>
      <c r="BL632" s="19" t="s">
        <v>273</v>
      </c>
      <c r="BM632" s="231" t="s">
        <v>1814</v>
      </c>
    </row>
    <row r="633" s="2" customFormat="1">
      <c r="A633" s="40"/>
      <c r="B633" s="41"/>
      <c r="C633" s="42"/>
      <c r="D633" s="233" t="s">
        <v>168</v>
      </c>
      <c r="E633" s="42"/>
      <c r="F633" s="234" t="s">
        <v>1815</v>
      </c>
      <c r="G633" s="42"/>
      <c r="H633" s="42"/>
      <c r="I633" s="235"/>
      <c r="J633" s="42"/>
      <c r="K633" s="42"/>
      <c r="L633" s="46"/>
      <c r="M633" s="236"/>
      <c r="N633" s="237"/>
      <c r="O633" s="93"/>
      <c r="P633" s="93"/>
      <c r="Q633" s="93"/>
      <c r="R633" s="93"/>
      <c r="S633" s="93"/>
      <c r="T633" s="94"/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T633" s="19" t="s">
        <v>168</v>
      </c>
      <c r="AU633" s="19" t="s">
        <v>157</v>
      </c>
    </row>
    <row r="634" s="15" customFormat="1">
      <c r="A634" s="15"/>
      <c r="B634" s="260"/>
      <c r="C634" s="261"/>
      <c r="D634" s="233" t="s">
        <v>170</v>
      </c>
      <c r="E634" s="262" t="s">
        <v>1</v>
      </c>
      <c r="F634" s="263" t="s">
        <v>1742</v>
      </c>
      <c r="G634" s="261"/>
      <c r="H634" s="262" t="s">
        <v>1</v>
      </c>
      <c r="I634" s="264"/>
      <c r="J634" s="261"/>
      <c r="K634" s="261"/>
      <c r="L634" s="265"/>
      <c r="M634" s="266"/>
      <c r="N634" s="267"/>
      <c r="O634" s="267"/>
      <c r="P634" s="267"/>
      <c r="Q634" s="267"/>
      <c r="R634" s="267"/>
      <c r="S634" s="267"/>
      <c r="T634" s="268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T634" s="269" t="s">
        <v>170</v>
      </c>
      <c r="AU634" s="269" t="s">
        <v>157</v>
      </c>
      <c r="AV634" s="15" t="s">
        <v>85</v>
      </c>
      <c r="AW634" s="15" t="s">
        <v>35</v>
      </c>
      <c r="AX634" s="15" t="s">
        <v>77</v>
      </c>
      <c r="AY634" s="269" t="s">
        <v>156</v>
      </c>
    </row>
    <row r="635" s="13" customFormat="1">
      <c r="A635" s="13"/>
      <c r="B635" s="238"/>
      <c r="C635" s="239"/>
      <c r="D635" s="233" t="s">
        <v>170</v>
      </c>
      <c r="E635" s="240" t="s">
        <v>1</v>
      </c>
      <c r="F635" s="241" t="s">
        <v>1816</v>
      </c>
      <c r="G635" s="239"/>
      <c r="H635" s="242">
        <v>1</v>
      </c>
      <c r="I635" s="243"/>
      <c r="J635" s="239"/>
      <c r="K635" s="239"/>
      <c r="L635" s="244"/>
      <c r="M635" s="245"/>
      <c r="N635" s="246"/>
      <c r="O635" s="246"/>
      <c r="P635" s="246"/>
      <c r="Q635" s="246"/>
      <c r="R635" s="246"/>
      <c r="S635" s="246"/>
      <c r="T635" s="247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8" t="s">
        <v>170</v>
      </c>
      <c r="AU635" s="248" t="s">
        <v>157</v>
      </c>
      <c r="AV635" s="13" t="s">
        <v>87</v>
      </c>
      <c r="AW635" s="13" t="s">
        <v>35</v>
      </c>
      <c r="AX635" s="13" t="s">
        <v>77</v>
      </c>
      <c r="AY635" s="248" t="s">
        <v>156</v>
      </c>
    </row>
    <row r="636" s="14" customFormat="1">
      <c r="A636" s="14"/>
      <c r="B636" s="249"/>
      <c r="C636" s="250"/>
      <c r="D636" s="233" t="s">
        <v>170</v>
      </c>
      <c r="E636" s="251" t="s">
        <v>1</v>
      </c>
      <c r="F636" s="252" t="s">
        <v>174</v>
      </c>
      <c r="G636" s="250"/>
      <c r="H636" s="253">
        <v>1</v>
      </c>
      <c r="I636" s="254"/>
      <c r="J636" s="250"/>
      <c r="K636" s="250"/>
      <c r="L636" s="255"/>
      <c r="M636" s="256"/>
      <c r="N636" s="257"/>
      <c r="O636" s="257"/>
      <c r="P636" s="257"/>
      <c r="Q636" s="257"/>
      <c r="R636" s="257"/>
      <c r="S636" s="257"/>
      <c r="T636" s="258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9" t="s">
        <v>170</v>
      </c>
      <c r="AU636" s="259" t="s">
        <v>157</v>
      </c>
      <c r="AV636" s="14" t="s">
        <v>166</v>
      </c>
      <c r="AW636" s="14" t="s">
        <v>35</v>
      </c>
      <c r="AX636" s="14" t="s">
        <v>85</v>
      </c>
      <c r="AY636" s="259" t="s">
        <v>156</v>
      </c>
    </row>
    <row r="637" s="2" customFormat="1" ht="24.15" customHeight="1">
      <c r="A637" s="40"/>
      <c r="B637" s="41"/>
      <c r="C637" s="220" t="s">
        <v>832</v>
      </c>
      <c r="D637" s="220" t="s">
        <v>161</v>
      </c>
      <c r="E637" s="221" t="s">
        <v>1817</v>
      </c>
      <c r="F637" s="222" t="s">
        <v>1818</v>
      </c>
      <c r="G637" s="223" t="s">
        <v>1739</v>
      </c>
      <c r="H637" s="224">
        <v>1</v>
      </c>
      <c r="I637" s="225"/>
      <c r="J637" s="226">
        <f>ROUND(I637*H637,2)</f>
        <v>0</v>
      </c>
      <c r="K637" s="222" t="s">
        <v>165</v>
      </c>
      <c r="L637" s="46"/>
      <c r="M637" s="227" t="s">
        <v>1</v>
      </c>
      <c r="N637" s="228" t="s">
        <v>42</v>
      </c>
      <c r="O637" s="93"/>
      <c r="P637" s="229">
        <f>O637*H637</f>
        <v>0</v>
      </c>
      <c r="Q637" s="229">
        <v>0.0054599999999999996</v>
      </c>
      <c r="R637" s="229">
        <f>Q637*H637</f>
        <v>0.0054599999999999996</v>
      </c>
      <c r="S637" s="229">
        <v>0</v>
      </c>
      <c r="T637" s="230">
        <f>S637*H637</f>
        <v>0</v>
      </c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R637" s="231" t="s">
        <v>273</v>
      </c>
      <c r="AT637" s="231" t="s">
        <v>161</v>
      </c>
      <c r="AU637" s="231" t="s">
        <v>157</v>
      </c>
      <c r="AY637" s="19" t="s">
        <v>156</v>
      </c>
      <c r="BE637" s="232">
        <f>IF(N637="základní",J637,0)</f>
        <v>0</v>
      </c>
      <c r="BF637" s="232">
        <f>IF(N637="snížená",J637,0)</f>
        <v>0</v>
      </c>
      <c r="BG637" s="232">
        <f>IF(N637="zákl. přenesená",J637,0)</f>
        <v>0</v>
      </c>
      <c r="BH637" s="232">
        <f>IF(N637="sníž. přenesená",J637,0)</f>
        <v>0</v>
      </c>
      <c r="BI637" s="232">
        <f>IF(N637="nulová",J637,0)</f>
        <v>0</v>
      </c>
      <c r="BJ637" s="19" t="s">
        <v>85</v>
      </c>
      <c r="BK637" s="232">
        <f>ROUND(I637*H637,2)</f>
        <v>0</v>
      </c>
      <c r="BL637" s="19" t="s">
        <v>273</v>
      </c>
      <c r="BM637" s="231" t="s">
        <v>1819</v>
      </c>
    </row>
    <row r="638" s="2" customFormat="1">
      <c r="A638" s="40"/>
      <c r="B638" s="41"/>
      <c r="C638" s="42"/>
      <c r="D638" s="233" t="s">
        <v>168</v>
      </c>
      <c r="E638" s="42"/>
      <c r="F638" s="234" t="s">
        <v>1820</v>
      </c>
      <c r="G638" s="42"/>
      <c r="H638" s="42"/>
      <c r="I638" s="235"/>
      <c r="J638" s="42"/>
      <c r="K638" s="42"/>
      <c r="L638" s="46"/>
      <c r="M638" s="236"/>
      <c r="N638" s="237"/>
      <c r="O638" s="93"/>
      <c r="P638" s="93"/>
      <c r="Q638" s="93"/>
      <c r="R638" s="93"/>
      <c r="S638" s="93"/>
      <c r="T638" s="94"/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T638" s="19" t="s">
        <v>168</v>
      </c>
      <c r="AU638" s="19" t="s">
        <v>157</v>
      </c>
    </row>
    <row r="639" s="15" customFormat="1">
      <c r="A639" s="15"/>
      <c r="B639" s="260"/>
      <c r="C639" s="261"/>
      <c r="D639" s="233" t="s">
        <v>170</v>
      </c>
      <c r="E639" s="262" t="s">
        <v>1</v>
      </c>
      <c r="F639" s="263" t="s">
        <v>601</v>
      </c>
      <c r="G639" s="261"/>
      <c r="H639" s="262" t="s">
        <v>1</v>
      </c>
      <c r="I639" s="264"/>
      <c r="J639" s="261"/>
      <c r="K639" s="261"/>
      <c r="L639" s="265"/>
      <c r="M639" s="266"/>
      <c r="N639" s="267"/>
      <c r="O639" s="267"/>
      <c r="P639" s="267"/>
      <c r="Q639" s="267"/>
      <c r="R639" s="267"/>
      <c r="S639" s="267"/>
      <c r="T639" s="268"/>
      <c r="U639" s="15"/>
      <c r="V639" s="15"/>
      <c r="W639" s="15"/>
      <c r="X639" s="15"/>
      <c r="Y639" s="15"/>
      <c r="Z639" s="15"/>
      <c r="AA639" s="15"/>
      <c r="AB639" s="15"/>
      <c r="AC639" s="15"/>
      <c r="AD639" s="15"/>
      <c r="AE639" s="15"/>
      <c r="AT639" s="269" t="s">
        <v>170</v>
      </c>
      <c r="AU639" s="269" t="s">
        <v>157</v>
      </c>
      <c r="AV639" s="15" t="s">
        <v>85</v>
      </c>
      <c r="AW639" s="15" t="s">
        <v>35</v>
      </c>
      <c r="AX639" s="15" t="s">
        <v>77</v>
      </c>
      <c r="AY639" s="269" t="s">
        <v>156</v>
      </c>
    </row>
    <row r="640" s="13" customFormat="1">
      <c r="A640" s="13"/>
      <c r="B640" s="238"/>
      <c r="C640" s="239"/>
      <c r="D640" s="233" t="s">
        <v>170</v>
      </c>
      <c r="E640" s="240" t="s">
        <v>1</v>
      </c>
      <c r="F640" s="241" t="s">
        <v>1816</v>
      </c>
      <c r="G640" s="239"/>
      <c r="H640" s="242">
        <v>1</v>
      </c>
      <c r="I640" s="243"/>
      <c r="J640" s="239"/>
      <c r="K640" s="239"/>
      <c r="L640" s="244"/>
      <c r="M640" s="245"/>
      <c r="N640" s="246"/>
      <c r="O640" s="246"/>
      <c r="P640" s="246"/>
      <c r="Q640" s="246"/>
      <c r="R640" s="246"/>
      <c r="S640" s="246"/>
      <c r="T640" s="247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8" t="s">
        <v>170</v>
      </c>
      <c r="AU640" s="248" t="s">
        <v>157</v>
      </c>
      <c r="AV640" s="13" t="s">
        <v>87</v>
      </c>
      <c r="AW640" s="13" t="s">
        <v>35</v>
      </c>
      <c r="AX640" s="13" t="s">
        <v>77</v>
      </c>
      <c r="AY640" s="248" t="s">
        <v>156</v>
      </c>
    </row>
    <row r="641" s="14" customFormat="1">
      <c r="A641" s="14"/>
      <c r="B641" s="249"/>
      <c r="C641" s="250"/>
      <c r="D641" s="233" t="s">
        <v>170</v>
      </c>
      <c r="E641" s="251" t="s">
        <v>1</v>
      </c>
      <c r="F641" s="252" t="s">
        <v>174</v>
      </c>
      <c r="G641" s="250"/>
      <c r="H641" s="253">
        <v>1</v>
      </c>
      <c r="I641" s="254"/>
      <c r="J641" s="250"/>
      <c r="K641" s="250"/>
      <c r="L641" s="255"/>
      <c r="M641" s="256"/>
      <c r="N641" s="257"/>
      <c r="O641" s="257"/>
      <c r="P641" s="257"/>
      <c r="Q641" s="257"/>
      <c r="R641" s="257"/>
      <c r="S641" s="257"/>
      <c r="T641" s="258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9" t="s">
        <v>170</v>
      </c>
      <c r="AU641" s="259" t="s">
        <v>157</v>
      </c>
      <c r="AV641" s="14" t="s">
        <v>166</v>
      </c>
      <c r="AW641" s="14" t="s">
        <v>35</v>
      </c>
      <c r="AX641" s="14" t="s">
        <v>85</v>
      </c>
      <c r="AY641" s="259" t="s">
        <v>156</v>
      </c>
    </row>
    <row r="642" s="2" customFormat="1" ht="33" customHeight="1">
      <c r="A642" s="40"/>
      <c r="B642" s="41"/>
      <c r="C642" s="220" t="s">
        <v>634</v>
      </c>
      <c r="D642" s="220" t="s">
        <v>161</v>
      </c>
      <c r="E642" s="221" t="s">
        <v>1821</v>
      </c>
      <c r="F642" s="222" t="s">
        <v>1822</v>
      </c>
      <c r="G642" s="223" t="s">
        <v>209</v>
      </c>
      <c r="H642" s="224">
        <v>1.496</v>
      </c>
      <c r="I642" s="225"/>
      <c r="J642" s="226">
        <f>ROUND(I642*H642,2)</f>
        <v>0</v>
      </c>
      <c r="K642" s="222" t="s">
        <v>1823</v>
      </c>
      <c r="L642" s="46"/>
      <c r="M642" s="227" t="s">
        <v>1</v>
      </c>
      <c r="N642" s="228" t="s">
        <v>42</v>
      </c>
      <c r="O642" s="93"/>
      <c r="P642" s="229">
        <f>O642*H642</f>
        <v>0</v>
      </c>
      <c r="Q642" s="229">
        <v>0</v>
      </c>
      <c r="R642" s="229">
        <f>Q642*H642</f>
        <v>0</v>
      </c>
      <c r="S642" s="229">
        <v>0</v>
      </c>
      <c r="T642" s="230">
        <f>S642*H642</f>
        <v>0</v>
      </c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R642" s="231" t="s">
        <v>273</v>
      </c>
      <c r="AT642" s="231" t="s">
        <v>161</v>
      </c>
      <c r="AU642" s="231" t="s">
        <v>157</v>
      </c>
      <c r="AY642" s="19" t="s">
        <v>156</v>
      </c>
      <c r="BE642" s="232">
        <f>IF(N642="základní",J642,0)</f>
        <v>0</v>
      </c>
      <c r="BF642" s="232">
        <f>IF(N642="snížená",J642,0)</f>
        <v>0</v>
      </c>
      <c r="BG642" s="232">
        <f>IF(N642="zákl. přenesená",J642,0)</f>
        <v>0</v>
      </c>
      <c r="BH642" s="232">
        <f>IF(N642="sníž. přenesená",J642,0)</f>
        <v>0</v>
      </c>
      <c r="BI642" s="232">
        <f>IF(N642="nulová",J642,0)</f>
        <v>0</v>
      </c>
      <c r="BJ642" s="19" t="s">
        <v>85</v>
      </c>
      <c r="BK642" s="232">
        <f>ROUND(I642*H642,2)</f>
        <v>0</v>
      </c>
      <c r="BL642" s="19" t="s">
        <v>273</v>
      </c>
      <c r="BM642" s="231" t="s">
        <v>1824</v>
      </c>
    </row>
    <row r="643" s="2" customFormat="1">
      <c r="A643" s="40"/>
      <c r="B643" s="41"/>
      <c r="C643" s="42"/>
      <c r="D643" s="233" t="s">
        <v>168</v>
      </c>
      <c r="E643" s="42"/>
      <c r="F643" s="234" t="s">
        <v>1825</v>
      </c>
      <c r="G643" s="42"/>
      <c r="H643" s="42"/>
      <c r="I643" s="235"/>
      <c r="J643" s="42"/>
      <c r="K643" s="42"/>
      <c r="L643" s="46"/>
      <c r="M643" s="236"/>
      <c r="N643" s="237"/>
      <c r="O643" s="93"/>
      <c r="P643" s="93"/>
      <c r="Q643" s="93"/>
      <c r="R643" s="93"/>
      <c r="S643" s="93"/>
      <c r="T643" s="94"/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T643" s="19" t="s">
        <v>168</v>
      </c>
      <c r="AU643" s="19" t="s">
        <v>157</v>
      </c>
    </row>
    <row r="644" s="2" customFormat="1" ht="16.5" customHeight="1">
      <c r="A644" s="40"/>
      <c r="B644" s="41"/>
      <c r="C644" s="220" t="s">
        <v>843</v>
      </c>
      <c r="D644" s="220" t="s">
        <v>161</v>
      </c>
      <c r="E644" s="221" t="s">
        <v>1826</v>
      </c>
      <c r="F644" s="222" t="s">
        <v>1827</v>
      </c>
      <c r="G644" s="223" t="s">
        <v>164</v>
      </c>
      <c r="H644" s="224">
        <v>47</v>
      </c>
      <c r="I644" s="225"/>
      <c r="J644" s="226">
        <f>ROUND(I644*H644,2)</f>
        <v>0</v>
      </c>
      <c r="K644" s="222" t="s">
        <v>165</v>
      </c>
      <c r="L644" s="46"/>
      <c r="M644" s="227" t="s">
        <v>1</v>
      </c>
      <c r="N644" s="228" t="s">
        <v>42</v>
      </c>
      <c r="O644" s="93"/>
      <c r="P644" s="229">
        <f>O644*H644</f>
        <v>0</v>
      </c>
      <c r="Q644" s="229">
        <v>0</v>
      </c>
      <c r="R644" s="229">
        <f>Q644*H644</f>
        <v>0</v>
      </c>
      <c r="S644" s="229">
        <v>0.00048999999999999998</v>
      </c>
      <c r="T644" s="230">
        <f>S644*H644</f>
        <v>0.023029999999999998</v>
      </c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R644" s="231" t="s">
        <v>273</v>
      </c>
      <c r="AT644" s="231" t="s">
        <v>161</v>
      </c>
      <c r="AU644" s="231" t="s">
        <v>157</v>
      </c>
      <c r="AY644" s="19" t="s">
        <v>156</v>
      </c>
      <c r="BE644" s="232">
        <f>IF(N644="základní",J644,0)</f>
        <v>0</v>
      </c>
      <c r="BF644" s="232">
        <f>IF(N644="snížená",J644,0)</f>
        <v>0</v>
      </c>
      <c r="BG644" s="232">
        <f>IF(N644="zákl. přenesená",J644,0)</f>
        <v>0</v>
      </c>
      <c r="BH644" s="232">
        <f>IF(N644="sníž. přenesená",J644,0)</f>
        <v>0</v>
      </c>
      <c r="BI644" s="232">
        <f>IF(N644="nulová",J644,0)</f>
        <v>0</v>
      </c>
      <c r="BJ644" s="19" t="s">
        <v>85</v>
      </c>
      <c r="BK644" s="232">
        <f>ROUND(I644*H644,2)</f>
        <v>0</v>
      </c>
      <c r="BL644" s="19" t="s">
        <v>273</v>
      </c>
      <c r="BM644" s="231" t="s">
        <v>1828</v>
      </c>
    </row>
    <row r="645" s="2" customFormat="1">
      <c r="A645" s="40"/>
      <c r="B645" s="41"/>
      <c r="C645" s="42"/>
      <c r="D645" s="233" t="s">
        <v>168</v>
      </c>
      <c r="E645" s="42"/>
      <c r="F645" s="234" t="s">
        <v>1829</v>
      </c>
      <c r="G645" s="42"/>
      <c r="H645" s="42"/>
      <c r="I645" s="235"/>
      <c r="J645" s="42"/>
      <c r="K645" s="42"/>
      <c r="L645" s="46"/>
      <c r="M645" s="236"/>
      <c r="N645" s="237"/>
      <c r="O645" s="93"/>
      <c r="P645" s="93"/>
      <c r="Q645" s="93"/>
      <c r="R645" s="93"/>
      <c r="S645" s="93"/>
      <c r="T645" s="94"/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T645" s="19" t="s">
        <v>168</v>
      </c>
      <c r="AU645" s="19" t="s">
        <v>157</v>
      </c>
    </row>
    <row r="646" s="15" customFormat="1">
      <c r="A646" s="15"/>
      <c r="B646" s="260"/>
      <c r="C646" s="261"/>
      <c r="D646" s="233" t="s">
        <v>170</v>
      </c>
      <c r="E646" s="262" t="s">
        <v>1</v>
      </c>
      <c r="F646" s="263" t="s">
        <v>1742</v>
      </c>
      <c r="G646" s="261"/>
      <c r="H646" s="262" t="s">
        <v>1</v>
      </c>
      <c r="I646" s="264"/>
      <c r="J646" s="261"/>
      <c r="K646" s="261"/>
      <c r="L646" s="265"/>
      <c r="M646" s="266"/>
      <c r="N646" s="267"/>
      <c r="O646" s="267"/>
      <c r="P646" s="267"/>
      <c r="Q646" s="267"/>
      <c r="R646" s="267"/>
      <c r="S646" s="267"/>
      <c r="T646" s="268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69" t="s">
        <v>170</v>
      </c>
      <c r="AU646" s="269" t="s">
        <v>157</v>
      </c>
      <c r="AV646" s="15" t="s">
        <v>85</v>
      </c>
      <c r="AW646" s="15" t="s">
        <v>35</v>
      </c>
      <c r="AX646" s="15" t="s">
        <v>77</v>
      </c>
      <c r="AY646" s="269" t="s">
        <v>156</v>
      </c>
    </row>
    <row r="647" s="13" customFormat="1">
      <c r="A647" s="13"/>
      <c r="B647" s="238"/>
      <c r="C647" s="239"/>
      <c r="D647" s="233" t="s">
        <v>170</v>
      </c>
      <c r="E647" s="240" t="s">
        <v>1</v>
      </c>
      <c r="F647" s="241" t="s">
        <v>1830</v>
      </c>
      <c r="G647" s="239"/>
      <c r="H647" s="242">
        <v>24</v>
      </c>
      <c r="I647" s="243"/>
      <c r="J647" s="239"/>
      <c r="K647" s="239"/>
      <c r="L647" s="244"/>
      <c r="M647" s="245"/>
      <c r="N647" s="246"/>
      <c r="O647" s="246"/>
      <c r="P647" s="246"/>
      <c r="Q647" s="246"/>
      <c r="R647" s="246"/>
      <c r="S647" s="246"/>
      <c r="T647" s="247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8" t="s">
        <v>170</v>
      </c>
      <c r="AU647" s="248" t="s">
        <v>157</v>
      </c>
      <c r="AV647" s="13" t="s">
        <v>87</v>
      </c>
      <c r="AW647" s="13" t="s">
        <v>35</v>
      </c>
      <c r="AX647" s="13" t="s">
        <v>77</v>
      </c>
      <c r="AY647" s="248" t="s">
        <v>156</v>
      </c>
    </row>
    <row r="648" s="13" customFormat="1">
      <c r="A648" s="13"/>
      <c r="B648" s="238"/>
      <c r="C648" s="239"/>
      <c r="D648" s="233" t="s">
        <v>170</v>
      </c>
      <c r="E648" s="240" t="s">
        <v>1</v>
      </c>
      <c r="F648" s="241" t="s">
        <v>1831</v>
      </c>
      <c r="G648" s="239"/>
      <c r="H648" s="242">
        <v>15</v>
      </c>
      <c r="I648" s="243"/>
      <c r="J648" s="239"/>
      <c r="K648" s="239"/>
      <c r="L648" s="244"/>
      <c r="M648" s="245"/>
      <c r="N648" s="246"/>
      <c r="O648" s="246"/>
      <c r="P648" s="246"/>
      <c r="Q648" s="246"/>
      <c r="R648" s="246"/>
      <c r="S648" s="246"/>
      <c r="T648" s="247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8" t="s">
        <v>170</v>
      </c>
      <c r="AU648" s="248" t="s">
        <v>157</v>
      </c>
      <c r="AV648" s="13" t="s">
        <v>87</v>
      </c>
      <c r="AW648" s="13" t="s">
        <v>35</v>
      </c>
      <c r="AX648" s="13" t="s">
        <v>77</v>
      </c>
      <c r="AY648" s="248" t="s">
        <v>156</v>
      </c>
    </row>
    <row r="649" s="13" customFormat="1">
      <c r="A649" s="13"/>
      <c r="B649" s="238"/>
      <c r="C649" s="239"/>
      <c r="D649" s="233" t="s">
        <v>170</v>
      </c>
      <c r="E649" s="240" t="s">
        <v>1</v>
      </c>
      <c r="F649" s="241" t="s">
        <v>1770</v>
      </c>
      <c r="G649" s="239"/>
      <c r="H649" s="242">
        <v>8</v>
      </c>
      <c r="I649" s="243"/>
      <c r="J649" s="239"/>
      <c r="K649" s="239"/>
      <c r="L649" s="244"/>
      <c r="M649" s="245"/>
      <c r="N649" s="246"/>
      <c r="O649" s="246"/>
      <c r="P649" s="246"/>
      <c r="Q649" s="246"/>
      <c r="R649" s="246"/>
      <c r="S649" s="246"/>
      <c r="T649" s="247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8" t="s">
        <v>170</v>
      </c>
      <c r="AU649" s="248" t="s">
        <v>157</v>
      </c>
      <c r="AV649" s="13" t="s">
        <v>87</v>
      </c>
      <c r="AW649" s="13" t="s">
        <v>35</v>
      </c>
      <c r="AX649" s="13" t="s">
        <v>77</v>
      </c>
      <c r="AY649" s="248" t="s">
        <v>156</v>
      </c>
    </row>
    <row r="650" s="14" customFormat="1">
      <c r="A650" s="14"/>
      <c r="B650" s="249"/>
      <c r="C650" s="250"/>
      <c r="D650" s="233" t="s">
        <v>170</v>
      </c>
      <c r="E650" s="251" t="s">
        <v>1</v>
      </c>
      <c r="F650" s="252" t="s">
        <v>174</v>
      </c>
      <c r="G650" s="250"/>
      <c r="H650" s="253">
        <v>47</v>
      </c>
      <c r="I650" s="254"/>
      <c r="J650" s="250"/>
      <c r="K650" s="250"/>
      <c r="L650" s="255"/>
      <c r="M650" s="256"/>
      <c r="N650" s="257"/>
      <c r="O650" s="257"/>
      <c r="P650" s="257"/>
      <c r="Q650" s="257"/>
      <c r="R650" s="257"/>
      <c r="S650" s="257"/>
      <c r="T650" s="258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9" t="s">
        <v>170</v>
      </c>
      <c r="AU650" s="259" t="s">
        <v>157</v>
      </c>
      <c r="AV650" s="14" t="s">
        <v>166</v>
      </c>
      <c r="AW650" s="14" t="s">
        <v>35</v>
      </c>
      <c r="AX650" s="14" t="s">
        <v>85</v>
      </c>
      <c r="AY650" s="259" t="s">
        <v>156</v>
      </c>
    </row>
    <row r="651" s="2" customFormat="1" ht="21.75" customHeight="1">
      <c r="A651" s="40"/>
      <c r="B651" s="41"/>
      <c r="C651" s="220" t="s">
        <v>851</v>
      </c>
      <c r="D651" s="220" t="s">
        <v>161</v>
      </c>
      <c r="E651" s="221" t="s">
        <v>1832</v>
      </c>
      <c r="F651" s="222" t="s">
        <v>1833</v>
      </c>
      <c r="G651" s="223" t="s">
        <v>1739</v>
      </c>
      <c r="H651" s="224">
        <v>63</v>
      </c>
      <c r="I651" s="225"/>
      <c r="J651" s="226">
        <f>ROUND(I651*H651,2)</f>
        <v>0</v>
      </c>
      <c r="K651" s="222" t="s">
        <v>165</v>
      </c>
      <c r="L651" s="46"/>
      <c r="M651" s="227" t="s">
        <v>1</v>
      </c>
      <c r="N651" s="228" t="s">
        <v>42</v>
      </c>
      <c r="O651" s="93"/>
      <c r="P651" s="229">
        <f>O651*H651</f>
        <v>0</v>
      </c>
      <c r="Q651" s="229">
        <v>9.0097000000000002E-05</v>
      </c>
      <c r="R651" s="229">
        <f>Q651*H651</f>
        <v>0.0056761110000000002</v>
      </c>
      <c r="S651" s="229">
        <v>0</v>
      </c>
      <c r="T651" s="230">
        <f>S651*H651</f>
        <v>0</v>
      </c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R651" s="231" t="s">
        <v>273</v>
      </c>
      <c r="AT651" s="231" t="s">
        <v>161</v>
      </c>
      <c r="AU651" s="231" t="s">
        <v>157</v>
      </c>
      <c r="AY651" s="19" t="s">
        <v>156</v>
      </c>
      <c r="BE651" s="232">
        <f>IF(N651="základní",J651,0)</f>
        <v>0</v>
      </c>
      <c r="BF651" s="232">
        <f>IF(N651="snížená",J651,0)</f>
        <v>0</v>
      </c>
      <c r="BG651" s="232">
        <f>IF(N651="zákl. přenesená",J651,0)</f>
        <v>0</v>
      </c>
      <c r="BH651" s="232">
        <f>IF(N651="sníž. přenesená",J651,0)</f>
        <v>0</v>
      </c>
      <c r="BI651" s="232">
        <f>IF(N651="nulová",J651,0)</f>
        <v>0</v>
      </c>
      <c r="BJ651" s="19" t="s">
        <v>85</v>
      </c>
      <c r="BK651" s="232">
        <f>ROUND(I651*H651,2)</f>
        <v>0</v>
      </c>
      <c r="BL651" s="19" t="s">
        <v>273</v>
      </c>
      <c r="BM651" s="231" t="s">
        <v>1834</v>
      </c>
    </row>
    <row r="652" s="2" customFormat="1">
      <c r="A652" s="40"/>
      <c r="B652" s="41"/>
      <c r="C652" s="42"/>
      <c r="D652" s="233" t="s">
        <v>168</v>
      </c>
      <c r="E652" s="42"/>
      <c r="F652" s="234" t="s">
        <v>1835</v>
      </c>
      <c r="G652" s="42"/>
      <c r="H652" s="42"/>
      <c r="I652" s="235"/>
      <c r="J652" s="42"/>
      <c r="K652" s="42"/>
      <c r="L652" s="46"/>
      <c r="M652" s="236"/>
      <c r="N652" s="237"/>
      <c r="O652" s="93"/>
      <c r="P652" s="93"/>
      <c r="Q652" s="93"/>
      <c r="R652" s="93"/>
      <c r="S652" s="93"/>
      <c r="T652" s="94"/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T652" s="19" t="s">
        <v>168</v>
      </c>
      <c r="AU652" s="19" t="s">
        <v>157</v>
      </c>
    </row>
    <row r="653" s="15" customFormat="1">
      <c r="A653" s="15"/>
      <c r="B653" s="260"/>
      <c r="C653" s="261"/>
      <c r="D653" s="233" t="s">
        <v>170</v>
      </c>
      <c r="E653" s="262" t="s">
        <v>1</v>
      </c>
      <c r="F653" s="263" t="s">
        <v>1742</v>
      </c>
      <c r="G653" s="261"/>
      <c r="H653" s="262" t="s">
        <v>1</v>
      </c>
      <c r="I653" s="264"/>
      <c r="J653" s="261"/>
      <c r="K653" s="261"/>
      <c r="L653" s="265"/>
      <c r="M653" s="266"/>
      <c r="N653" s="267"/>
      <c r="O653" s="267"/>
      <c r="P653" s="267"/>
      <c r="Q653" s="267"/>
      <c r="R653" s="267"/>
      <c r="S653" s="267"/>
      <c r="T653" s="268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T653" s="269" t="s">
        <v>170</v>
      </c>
      <c r="AU653" s="269" t="s">
        <v>157</v>
      </c>
      <c r="AV653" s="15" t="s">
        <v>85</v>
      </c>
      <c r="AW653" s="15" t="s">
        <v>35</v>
      </c>
      <c r="AX653" s="15" t="s">
        <v>77</v>
      </c>
      <c r="AY653" s="269" t="s">
        <v>156</v>
      </c>
    </row>
    <row r="654" s="13" customFormat="1">
      <c r="A654" s="13"/>
      <c r="B654" s="238"/>
      <c r="C654" s="239"/>
      <c r="D654" s="233" t="s">
        <v>170</v>
      </c>
      <c r="E654" s="240" t="s">
        <v>1</v>
      </c>
      <c r="F654" s="241" t="s">
        <v>1685</v>
      </c>
      <c r="G654" s="239"/>
      <c r="H654" s="242">
        <v>21</v>
      </c>
      <c r="I654" s="243"/>
      <c r="J654" s="239"/>
      <c r="K654" s="239"/>
      <c r="L654" s="244"/>
      <c r="M654" s="245"/>
      <c r="N654" s="246"/>
      <c r="O654" s="246"/>
      <c r="P654" s="246"/>
      <c r="Q654" s="246"/>
      <c r="R654" s="246"/>
      <c r="S654" s="246"/>
      <c r="T654" s="247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8" t="s">
        <v>170</v>
      </c>
      <c r="AU654" s="248" t="s">
        <v>157</v>
      </c>
      <c r="AV654" s="13" t="s">
        <v>87</v>
      </c>
      <c r="AW654" s="13" t="s">
        <v>35</v>
      </c>
      <c r="AX654" s="13" t="s">
        <v>77</v>
      </c>
      <c r="AY654" s="248" t="s">
        <v>156</v>
      </c>
    </row>
    <row r="655" s="13" customFormat="1">
      <c r="A655" s="13"/>
      <c r="B655" s="238"/>
      <c r="C655" s="239"/>
      <c r="D655" s="233" t="s">
        <v>170</v>
      </c>
      <c r="E655" s="240" t="s">
        <v>1</v>
      </c>
      <c r="F655" s="241" t="s">
        <v>1686</v>
      </c>
      <c r="G655" s="239"/>
      <c r="H655" s="242">
        <v>36</v>
      </c>
      <c r="I655" s="243"/>
      <c r="J655" s="239"/>
      <c r="K655" s="239"/>
      <c r="L655" s="244"/>
      <c r="M655" s="245"/>
      <c r="N655" s="246"/>
      <c r="O655" s="246"/>
      <c r="P655" s="246"/>
      <c r="Q655" s="246"/>
      <c r="R655" s="246"/>
      <c r="S655" s="246"/>
      <c r="T655" s="247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8" t="s">
        <v>170</v>
      </c>
      <c r="AU655" s="248" t="s">
        <v>157</v>
      </c>
      <c r="AV655" s="13" t="s">
        <v>87</v>
      </c>
      <c r="AW655" s="13" t="s">
        <v>35</v>
      </c>
      <c r="AX655" s="13" t="s">
        <v>77</v>
      </c>
      <c r="AY655" s="248" t="s">
        <v>156</v>
      </c>
    </row>
    <row r="656" s="13" customFormat="1">
      <c r="A656" s="13"/>
      <c r="B656" s="238"/>
      <c r="C656" s="239"/>
      <c r="D656" s="233" t="s">
        <v>170</v>
      </c>
      <c r="E656" s="240" t="s">
        <v>1</v>
      </c>
      <c r="F656" s="241" t="s">
        <v>1687</v>
      </c>
      <c r="G656" s="239"/>
      <c r="H656" s="242">
        <v>6</v>
      </c>
      <c r="I656" s="243"/>
      <c r="J656" s="239"/>
      <c r="K656" s="239"/>
      <c r="L656" s="244"/>
      <c r="M656" s="245"/>
      <c r="N656" s="246"/>
      <c r="O656" s="246"/>
      <c r="P656" s="246"/>
      <c r="Q656" s="246"/>
      <c r="R656" s="246"/>
      <c r="S656" s="246"/>
      <c r="T656" s="247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8" t="s">
        <v>170</v>
      </c>
      <c r="AU656" s="248" t="s">
        <v>157</v>
      </c>
      <c r="AV656" s="13" t="s">
        <v>87</v>
      </c>
      <c r="AW656" s="13" t="s">
        <v>35</v>
      </c>
      <c r="AX656" s="13" t="s">
        <v>77</v>
      </c>
      <c r="AY656" s="248" t="s">
        <v>156</v>
      </c>
    </row>
    <row r="657" s="14" customFormat="1">
      <c r="A657" s="14"/>
      <c r="B657" s="249"/>
      <c r="C657" s="250"/>
      <c r="D657" s="233" t="s">
        <v>170</v>
      </c>
      <c r="E657" s="251" t="s">
        <v>1</v>
      </c>
      <c r="F657" s="252" t="s">
        <v>174</v>
      </c>
      <c r="G657" s="250"/>
      <c r="H657" s="253">
        <v>63</v>
      </c>
      <c r="I657" s="254"/>
      <c r="J657" s="250"/>
      <c r="K657" s="250"/>
      <c r="L657" s="255"/>
      <c r="M657" s="256"/>
      <c r="N657" s="257"/>
      <c r="O657" s="257"/>
      <c r="P657" s="257"/>
      <c r="Q657" s="257"/>
      <c r="R657" s="257"/>
      <c r="S657" s="257"/>
      <c r="T657" s="258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9" t="s">
        <v>170</v>
      </c>
      <c r="AU657" s="259" t="s">
        <v>157</v>
      </c>
      <c r="AV657" s="14" t="s">
        <v>166</v>
      </c>
      <c r="AW657" s="14" t="s">
        <v>35</v>
      </c>
      <c r="AX657" s="14" t="s">
        <v>85</v>
      </c>
      <c r="AY657" s="259" t="s">
        <v>156</v>
      </c>
    </row>
    <row r="658" s="2" customFormat="1" ht="16.5" customHeight="1">
      <c r="A658" s="40"/>
      <c r="B658" s="41"/>
      <c r="C658" s="220" t="s">
        <v>858</v>
      </c>
      <c r="D658" s="220" t="s">
        <v>161</v>
      </c>
      <c r="E658" s="221" t="s">
        <v>1836</v>
      </c>
      <c r="F658" s="222" t="s">
        <v>1837</v>
      </c>
      <c r="G658" s="223" t="s">
        <v>1739</v>
      </c>
      <c r="H658" s="224">
        <v>11</v>
      </c>
      <c r="I658" s="225"/>
      <c r="J658" s="226">
        <f>ROUND(I658*H658,2)</f>
        <v>0</v>
      </c>
      <c r="K658" s="222" t="s">
        <v>165</v>
      </c>
      <c r="L658" s="46"/>
      <c r="M658" s="227" t="s">
        <v>1</v>
      </c>
      <c r="N658" s="228" t="s">
        <v>42</v>
      </c>
      <c r="O658" s="93"/>
      <c r="P658" s="229">
        <f>O658*H658</f>
        <v>0</v>
      </c>
      <c r="Q658" s="229">
        <v>0</v>
      </c>
      <c r="R658" s="229">
        <f>Q658*H658</f>
        <v>0</v>
      </c>
      <c r="S658" s="229">
        <v>0.00156</v>
      </c>
      <c r="T658" s="230">
        <f>S658*H658</f>
        <v>0.017159999999999998</v>
      </c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R658" s="231" t="s">
        <v>273</v>
      </c>
      <c r="AT658" s="231" t="s">
        <v>161</v>
      </c>
      <c r="AU658" s="231" t="s">
        <v>157</v>
      </c>
      <c r="AY658" s="19" t="s">
        <v>156</v>
      </c>
      <c r="BE658" s="232">
        <f>IF(N658="základní",J658,0)</f>
        <v>0</v>
      </c>
      <c r="BF658" s="232">
        <f>IF(N658="snížená",J658,0)</f>
        <v>0</v>
      </c>
      <c r="BG658" s="232">
        <f>IF(N658="zákl. přenesená",J658,0)</f>
        <v>0</v>
      </c>
      <c r="BH658" s="232">
        <f>IF(N658="sníž. přenesená",J658,0)</f>
        <v>0</v>
      </c>
      <c r="BI658" s="232">
        <f>IF(N658="nulová",J658,0)</f>
        <v>0</v>
      </c>
      <c r="BJ658" s="19" t="s">
        <v>85</v>
      </c>
      <c r="BK658" s="232">
        <f>ROUND(I658*H658,2)</f>
        <v>0</v>
      </c>
      <c r="BL658" s="19" t="s">
        <v>273</v>
      </c>
      <c r="BM658" s="231" t="s">
        <v>1838</v>
      </c>
    </row>
    <row r="659" s="2" customFormat="1">
      <c r="A659" s="40"/>
      <c r="B659" s="41"/>
      <c r="C659" s="42"/>
      <c r="D659" s="233" t="s">
        <v>168</v>
      </c>
      <c r="E659" s="42"/>
      <c r="F659" s="234" t="s">
        <v>1839</v>
      </c>
      <c r="G659" s="42"/>
      <c r="H659" s="42"/>
      <c r="I659" s="235"/>
      <c r="J659" s="42"/>
      <c r="K659" s="42"/>
      <c r="L659" s="46"/>
      <c r="M659" s="236"/>
      <c r="N659" s="237"/>
      <c r="O659" s="93"/>
      <c r="P659" s="93"/>
      <c r="Q659" s="93"/>
      <c r="R659" s="93"/>
      <c r="S659" s="93"/>
      <c r="T659" s="94"/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T659" s="19" t="s">
        <v>168</v>
      </c>
      <c r="AU659" s="19" t="s">
        <v>157</v>
      </c>
    </row>
    <row r="660" s="15" customFormat="1">
      <c r="A660" s="15"/>
      <c r="B660" s="260"/>
      <c r="C660" s="261"/>
      <c r="D660" s="233" t="s">
        <v>170</v>
      </c>
      <c r="E660" s="262" t="s">
        <v>1</v>
      </c>
      <c r="F660" s="263" t="s">
        <v>1742</v>
      </c>
      <c r="G660" s="261"/>
      <c r="H660" s="262" t="s">
        <v>1</v>
      </c>
      <c r="I660" s="264"/>
      <c r="J660" s="261"/>
      <c r="K660" s="261"/>
      <c r="L660" s="265"/>
      <c r="M660" s="266"/>
      <c r="N660" s="267"/>
      <c r="O660" s="267"/>
      <c r="P660" s="267"/>
      <c r="Q660" s="267"/>
      <c r="R660" s="267"/>
      <c r="S660" s="267"/>
      <c r="T660" s="268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15"/>
      <c r="AT660" s="269" t="s">
        <v>170</v>
      </c>
      <c r="AU660" s="269" t="s">
        <v>157</v>
      </c>
      <c r="AV660" s="15" t="s">
        <v>85</v>
      </c>
      <c r="AW660" s="15" t="s">
        <v>35</v>
      </c>
      <c r="AX660" s="15" t="s">
        <v>77</v>
      </c>
      <c r="AY660" s="269" t="s">
        <v>156</v>
      </c>
    </row>
    <row r="661" s="13" customFormat="1">
      <c r="A661" s="13"/>
      <c r="B661" s="238"/>
      <c r="C661" s="239"/>
      <c r="D661" s="233" t="s">
        <v>170</v>
      </c>
      <c r="E661" s="240" t="s">
        <v>1</v>
      </c>
      <c r="F661" s="241" t="s">
        <v>1840</v>
      </c>
      <c r="G661" s="239"/>
      <c r="H661" s="242">
        <v>8</v>
      </c>
      <c r="I661" s="243"/>
      <c r="J661" s="239"/>
      <c r="K661" s="239"/>
      <c r="L661" s="244"/>
      <c r="M661" s="245"/>
      <c r="N661" s="246"/>
      <c r="O661" s="246"/>
      <c r="P661" s="246"/>
      <c r="Q661" s="246"/>
      <c r="R661" s="246"/>
      <c r="S661" s="246"/>
      <c r="T661" s="247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8" t="s">
        <v>170</v>
      </c>
      <c r="AU661" s="248" t="s">
        <v>157</v>
      </c>
      <c r="AV661" s="13" t="s">
        <v>87</v>
      </c>
      <c r="AW661" s="13" t="s">
        <v>35</v>
      </c>
      <c r="AX661" s="13" t="s">
        <v>77</v>
      </c>
      <c r="AY661" s="248" t="s">
        <v>156</v>
      </c>
    </row>
    <row r="662" s="13" customFormat="1">
      <c r="A662" s="13"/>
      <c r="B662" s="238"/>
      <c r="C662" s="239"/>
      <c r="D662" s="233" t="s">
        <v>170</v>
      </c>
      <c r="E662" s="240" t="s">
        <v>1</v>
      </c>
      <c r="F662" s="241" t="s">
        <v>1801</v>
      </c>
      <c r="G662" s="239"/>
      <c r="H662" s="242">
        <v>3</v>
      </c>
      <c r="I662" s="243"/>
      <c r="J662" s="239"/>
      <c r="K662" s="239"/>
      <c r="L662" s="244"/>
      <c r="M662" s="245"/>
      <c r="N662" s="246"/>
      <c r="O662" s="246"/>
      <c r="P662" s="246"/>
      <c r="Q662" s="246"/>
      <c r="R662" s="246"/>
      <c r="S662" s="246"/>
      <c r="T662" s="247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8" t="s">
        <v>170</v>
      </c>
      <c r="AU662" s="248" t="s">
        <v>157</v>
      </c>
      <c r="AV662" s="13" t="s">
        <v>87</v>
      </c>
      <c r="AW662" s="13" t="s">
        <v>35</v>
      </c>
      <c r="AX662" s="13" t="s">
        <v>77</v>
      </c>
      <c r="AY662" s="248" t="s">
        <v>156</v>
      </c>
    </row>
    <row r="663" s="14" customFormat="1">
      <c r="A663" s="14"/>
      <c r="B663" s="249"/>
      <c r="C663" s="250"/>
      <c r="D663" s="233" t="s">
        <v>170</v>
      </c>
      <c r="E663" s="251" t="s">
        <v>1</v>
      </c>
      <c r="F663" s="252" t="s">
        <v>174</v>
      </c>
      <c r="G663" s="250"/>
      <c r="H663" s="253">
        <v>11</v>
      </c>
      <c r="I663" s="254"/>
      <c r="J663" s="250"/>
      <c r="K663" s="250"/>
      <c r="L663" s="255"/>
      <c r="M663" s="256"/>
      <c r="N663" s="257"/>
      <c r="O663" s="257"/>
      <c r="P663" s="257"/>
      <c r="Q663" s="257"/>
      <c r="R663" s="257"/>
      <c r="S663" s="257"/>
      <c r="T663" s="258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9" t="s">
        <v>170</v>
      </c>
      <c r="AU663" s="259" t="s">
        <v>157</v>
      </c>
      <c r="AV663" s="14" t="s">
        <v>166</v>
      </c>
      <c r="AW663" s="14" t="s">
        <v>35</v>
      </c>
      <c r="AX663" s="14" t="s">
        <v>85</v>
      </c>
      <c r="AY663" s="259" t="s">
        <v>156</v>
      </c>
    </row>
    <row r="664" s="2" customFormat="1" ht="16.5" customHeight="1">
      <c r="A664" s="40"/>
      <c r="B664" s="41"/>
      <c r="C664" s="220" t="s">
        <v>864</v>
      </c>
      <c r="D664" s="220" t="s">
        <v>161</v>
      </c>
      <c r="E664" s="221" t="s">
        <v>1841</v>
      </c>
      <c r="F664" s="222" t="s">
        <v>1842</v>
      </c>
      <c r="G664" s="223" t="s">
        <v>1739</v>
      </c>
      <c r="H664" s="224">
        <v>5</v>
      </c>
      <c r="I664" s="225"/>
      <c r="J664" s="226">
        <f>ROUND(I664*H664,2)</f>
        <v>0</v>
      </c>
      <c r="K664" s="222" t="s">
        <v>165</v>
      </c>
      <c r="L664" s="46"/>
      <c r="M664" s="227" t="s">
        <v>1</v>
      </c>
      <c r="N664" s="228" t="s">
        <v>42</v>
      </c>
      <c r="O664" s="93"/>
      <c r="P664" s="229">
        <f>O664*H664</f>
        <v>0</v>
      </c>
      <c r="Q664" s="229">
        <v>0</v>
      </c>
      <c r="R664" s="229">
        <f>Q664*H664</f>
        <v>0</v>
      </c>
      <c r="S664" s="229">
        <v>0.00085999999999999998</v>
      </c>
      <c r="T664" s="230">
        <f>S664*H664</f>
        <v>0.0043</v>
      </c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R664" s="231" t="s">
        <v>273</v>
      </c>
      <c r="AT664" s="231" t="s">
        <v>161</v>
      </c>
      <c r="AU664" s="231" t="s">
        <v>157</v>
      </c>
      <c r="AY664" s="19" t="s">
        <v>156</v>
      </c>
      <c r="BE664" s="232">
        <f>IF(N664="základní",J664,0)</f>
        <v>0</v>
      </c>
      <c r="BF664" s="232">
        <f>IF(N664="snížená",J664,0)</f>
        <v>0</v>
      </c>
      <c r="BG664" s="232">
        <f>IF(N664="zákl. přenesená",J664,0)</f>
        <v>0</v>
      </c>
      <c r="BH664" s="232">
        <f>IF(N664="sníž. přenesená",J664,0)</f>
        <v>0</v>
      </c>
      <c r="BI664" s="232">
        <f>IF(N664="nulová",J664,0)</f>
        <v>0</v>
      </c>
      <c r="BJ664" s="19" t="s">
        <v>85</v>
      </c>
      <c r="BK664" s="232">
        <f>ROUND(I664*H664,2)</f>
        <v>0</v>
      </c>
      <c r="BL664" s="19" t="s">
        <v>273</v>
      </c>
      <c r="BM664" s="231" t="s">
        <v>1843</v>
      </c>
    </row>
    <row r="665" s="2" customFormat="1">
      <c r="A665" s="40"/>
      <c r="B665" s="41"/>
      <c r="C665" s="42"/>
      <c r="D665" s="233" t="s">
        <v>168</v>
      </c>
      <c r="E665" s="42"/>
      <c r="F665" s="234" t="s">
        <v>1844</v>
      </c>
      <c r="G665" s="42"/>
      <c r="H665" s="42"/>
      <c r="I665" s="235"/>
      <c r="J665" s="42"/>
      <c r="K665" s="42"/>
      <c r="L665" s="46"/>
      <c r="M665" s="236"/>
      <c r="N665" s="237"/>
      <c r="O665" s="93"/>
      <c r="P665" s="93"/>
      <c r="Q665" s="93"/>
      <c r="R665" s="93"/>
      <c r="S665" s="93"/>
      <c r="T665" s="94"/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T665" s="19" t="s">
        <v>168</v>
      </c>
      <c r="AU665" s="19" t="s">
        <v>157</v>
      </c>
    </row>
    <row r="666" s="15" customFormat="1">
      <c r="A666" s="15"/>
      <c r="B666" s="260"/>
      <c r="C666" s="261"/>
      <c r="D666" s="233" t="s">
        <v>170</v>
      </c>
      <c r="E666" s="262" t="s">
        <v>1</v>
      </c>
      <c r="F666" s="263" t="s">
        <v>1742</v>
      </c>
      <c r="G666" s="261"/>
      <c r="H666" s="262" t="s">
        <v>1</v>
      </c>
      <c r="I666" s="264"/>
      <c r="J666" s="261"/>
      <c r="K666" s="261"/>
      <c r="L666" s="265"/>
      <c r="M666" s="266"/>
      <c r="N666" s="267"/>
      <c r="O666" s="267"/>
      <c r="P666" s="267"/>
      <c r="Q666" s="267"/>
      <c r="R666" s="267"/>
      <c r="S666" s="267"/>
      <c r="T666" s="268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T666" s="269" t="s">
        <v>170</v>
      </c>
      <c r="AU666" s="269" t="s">
        <v>157</v>
      </c>
      <c r="AV666" s="15" t="s">
        <v>85</v>
      </c>
      <c r="AW666" s="15" t="s">
        <v>35</v>
      </c>
      <c r="AX666" s="15" t="s">
        <v>77</v>
      </c>
      <c r="AY666" s="269" t="s">
        <v>156</v>
      </c>
    </row>
    <row r="667" s="13" customFormat="1">
      <c r="A667" s="13"/>
      <c r="B667" s="238"/>
      <c r="C667" s="239"/>
      <c r="D667" s="233" t="s">
        <v>170</v>
      </c>
      <c r="E667" s="240" t="s">
        <v>1</v>
      </c>
      <c r="F667" s="241" t="s">
        <v>1845</v>
      </c>
      <c r="G667" s="239"/>
      <c r="H667" s="242">
        <v>4</v>
      </c>
      <c r="I667" s="243"/>
      <c r="J667" s="239"/>
      <c r="K667" s="239"/>
      <c r="L667" s="244"/>
      <c r="M667" s="245"/>
      <c r="N667" s="246"/>
      <c r="O667" s="246"/>
      <c r="P667" s="246"/>
      <c r="Q667" s="246"/>
      <c r="R667" s="246"/>
      <c r="S667" s="246"/>
      <c r="T667" s="247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8" t="s">
        <v>170</v>
      </c>
      <c r="AU667" s="248" t="s">
        <v>157</v>
      </c>
      <c r="AV667" s="13" t="s">
        <v>87</v>
      </c>
      <c r="AW667" s="13" t="s">
        <v>35</v>
      </c>
      <c r="AX667" s="13" t="s">
        <v>77</v>
      </c>
      <c r="AY667" s="248" t="s">
        <v>156</v>
      </c>
    </row>
    <row r="668" s="13" customFormat="1">
      <c r="A668" s="13"/>
      <c r="B668" s="238"/>
      <c r="C668" s="239"/>
      <c r="D668" s="233" t="s">
        <v>170</v>
      </c>
      <c r="E668" s="240" t="s">
        <v>1</v>
      </c>
      <c r="F668" s="241" t="s">
        <v>1788</v>
      </c>
      <c r="G668" s="239"/>
      <c r="H668" s="242">
        <v>1</v>
      </c>
      <c r="I668" s="243"/>
      <c r="J668" s="239"/>
      <c r="K668" s="239"/>
      <c r="L668" s="244"/>
      <c r="M668" s="245"/>
      <c r="N668" s="246"/>
      <c r="O668" s="246"/>
      <c r="P668" s="246"/>
      <c r="Q668" s="246"/>
      <c r="R668" s="246"/>
      <c r="S668" s="246"/>
      <c r="T668" s="247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8" t="s">
        <v>170</v>
      </c>
      <c r="AU668" s="248" t="s">
        <v>157</v>
      </c>
      <c r="AV668" s="13" t="s">
        <v>87</v>
      </c>
      <c r="AW668" s="13" t="s">
        <v>35</v>
      </c>
      <c r="AX668" s="13" t="s">
        <v>77</v>
      </c>
      <c r="AY668" s="248" t="s">
        <v>156</v>
      </c>
    </row>
    <row r="669" s="14" customFormat="1">
      <c r="A669" s="14"/>
      <c r="B669" s="249"/>
      <c r="C669" s="250"/>
      <c r="D669" s="233" t="s">
        <v>170</v>
      </c>
      <c r="E669" s="251" t="s">
        <v>1</v>
      </c>
      <c r="F669" s="252" t="s">
        <v>174</v>
      </c>
      <c r="G669" s="250"/>
      <c r="H669" s="253">
        <v>5</v>
      </c>
      <c r="I669" s="254"/>
      <c r="J669" s="250"/>
      <c r="K669" s="250"/>
      <c r="L669" s="255"/>
      <c r="M669" s="256"/>
      <c r="N669" s="257"/>
      <c r="O669" s="257"/>
      <c r="P669" s="257"/>
      <c r="Q669" s="257"/>
      <c r="R669" s="257"/>
      <c r="S669" s="257"/>
      <c r="T669" s="258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9" t="s">
        <v>170</v>
      </c>
      <c r="AU669" s="259" t="s">
        <v>157</v>
      </c>
      <c r="AV669" s="14" t="s">
        <v>166</v>
      </c>
      <c r="AW669" s="14" t="s">
        <v>35</v>
      </c>
      <c r="AX669" s="14" t="s">
        <v>85</v>
      </c>
      <c r="AY669" s="259" t="s">
        <v>156</v>
      </c>
    </row>
    <row r="670" s="2" customFormat="1" ht="21.75" customHeight="1">
      <c r="A670" s="40"/>
      <c r="B670" s="41"/>
      <c r="C670" s="220" t="s">
        <v>870</v>
      </c>
      <c r="D670" s="220" t="s">
        <v>161</v>
      </c>
      <c r="E670" s="221" t="s">
        <v>1846</v>
      </c>
      <c r="F670" s="222" t="s">
        <v>1847</v>
      </c>
      <c r="G670" s="223" t="s">
        <v>164</v>
      </c>
      <c r="H670" s="224">
        <v>3</v>
      </c>
      <c r="I670" s="225"/>
      <c r="J670" s="226">
        <f>ROUND(I670*H670,2)</f>
        <v>0</v>
      </c>
      <c r="K670" s="222" t="s">
        <v>165</v>
      </c>
      <c r="L670" s="46"/>
      <c r="M670" s="227" t="s">
        <v>1</v>
      </c>
      <c r="N670" s="228" t="s">
        <v>42</v>
      </c>
      <c r="O670" s="93"/>
      <c r="P670" s="229">
        <f>O670*H670</f>
        <v>0</v>
      </c>
      <c r="Q670" s="229">
        <v>0.000160097</v>
      </c>
      <c r="R670" s="229">
        <f>Q670*H670</f>
        <v>0.00048029099999999999</v>
      </c>
      <c r="S670" s="229">
        <v>0</v>
      </c>
      <c r="T670" s="230">
        <f>S670*H670</f>
        <v>0</v>
      </c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R670" s="231" t="s">
        <v>273</v>
      </c>
      <c r="AT670" s="231" t="s">
        <v>161</v>
      </c>
      <c r="AU670" s="231" t="s">
        <v>157</v>
      </c>
      <c r="AY670" s="19" t="s">
        <v>156</v>
      </c>
      <c r="BE670" s="232">
        <f>IF(N670="základní",J670,0)</f>
        <v>0</v>
      </c>
      <c r="BF670" s="232">
        <f>IF(N670="snížená",J670,0)</f>
        <v>0</v>
      </c>
      <c r="BG670" s="232">
        <f>IF(N670="zákl. přenesená",J670,0)</f>
        <v>0</v>
      </c>
      <c r="BH670" s="232">
        <f>IF(N670="sníž. přenesená",J670,0)</f>
        <v>0</v>
      </c>
      <c r="BI670" s="232">
        <f>IF(N670="nulová",J670,0)</f>
        <v>0</v>
      </c>
      <c r="BJ670" s="19" t="s">
        <v>85</v>
      </c>
      <c r="BK670" s="232">
        <f>ROUND(I670*H670,2)</f>
        <v>0</v>
      </c>
      <c r="BL670" s="19" t="s">
        <v>273</v>
      </c>
      <c r="BM670" s="231" t="s">
        <v>1848</v>
      </c>
    </row>
    <row r="671" s="2" customFormat="1">
      <c r="A671" s="40"/>
      <c r="B671" s="41"/>
      <c r="C671" s="42"/>
      <c r="D671" s="233" t="s">
        <v>168</v>
      </c>
      <c r="E671" s="42"/>
      <c r="F671" s="234" t="s">
        <v>1849</v>
      </c>
      <c r="G671" s="42"/>
      <c r="H671" s="42"/>
      <c r="I671" s="235"/>
      <c r="J671" s="42"/>
      <c r="K671" s="42"/>
      <c r="L671" s="46"/>
      <c r="M671" s="236"/>
      <c r="N671" s="237"/>
      <c r="O671" s="93"/>
      <c r="P671" s="93"/>
      <c r="Q671" s="93"/>
      <c r="R671" s="93"/>
      <c r="S671" s="93"/>
      <c r="T671" s="94"/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T671" s="19" t="s">
        <v>168</v>
      </c>
      <c r="AU671" s="19" t="s">
        <v>157</v>
      </c>
    </row>
    <row r="672" s="2" customFormat="1" ht="24.15" customHeight="1">
      <c r="A672" s="40"/>
      <c r="B672" s="41"/>
      <c r="C672" s="270" t="s">
        <v>875</v>
      </c>
      <c r="D672" s="270" t="s">
        <v>274</v>
      </c>
      <c r="E672" s="271" t="s">
        <v>1850</v>
      </c>
      <c r="F672" s="272" t="s">
        <v>1851</v>
      </c>
      <c r="G672" s="273" t="s">
        <v>164</v>
      </c>
      <c r="H672" s="274">
        <v>3</v>
      </c>
      <c r="I672" s="275"/>
      <c r="J672" s="276">
        <f>ROUND(I672*H672,2)</f>
        <v>0</v>
      </c>
      <c r="K672" s="272" t="s">
        <v>165</v>
      </c>
      <c r="L672" s="277"/>
      <c r="M672" s="278" t="s">
        <v>1</v>
      </c>
      <c r="N672" s="279" t="s">
        <v>42</v>
      </c>
      <c r="O672" s="93"/>
      <c r="P672" s="229">
        <f>O672*H672</f>
        <v>0</v>
      </c>
      <c r="Q672" s="229">
        <v>0.00156</v>
      </c>
      <c r="R672" s="229">
        <f>Q672*H672</f>
        <v>0.0046800000000000001</v>
      </c>
      <c r="S672" s="229">
        <v>0</v>
      </c>
      <c r="T672" s="230">
        <f>S672*H672</f>
        <v>0</v>
      </c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R672" s="231" t="s">
        <v>379</v>
      </c>
      <c r="AT672" s="231" t="s">
        <v>274</v>
      </c>
      <c r="AU672" s="231" t="s">
        <v>157</v>
      </c>
      <c r="AY672" s="19" t="s">
        <v>156</v>
      </c>
      <c r="BE672" s="232">
        <f>IF(N672="základní",J672,0)</f>
        <v>0</v>
      </c>
      <c r="BF672" s="232">
        <f>IF(N672="snížená",J672,0)</f>
        <v>0</v>
      </c>
      <c r="BG672" s="232">
        <f>IF(N672="zákl. přenesená",J672,0)</f>
        <v>0</v>
      </c>
      <c r="BH672" s="232">
        <f>IF(N672="sníž. přenesená",J672,0)</f>
        <v>0</v>
      </c>
      <c r="BI672" s="232">
        <f>IF(N672="nulová",J672,0)</f>
        <v>0</v>
      </c>
      <c r="BJ672" s="19" t="s">
        <v>85</v>
      </c>
      <c r="BK672" s="232">
        <f>ROUND(I672*H672,2)</f>
        <v>0</v>
      </c>
      <c r="BL672" s="19" t="s">
        <v>273</v>
      </c>
      <c r="BM672" s="231" t="s">
        <v>1852</v>
      </c>
    </row>
    <row r="673" s="2" customFormat="1">
      <c r="A673" s="40"/>
      <c r="B673" s="41"/>
      <c r="C673" s="42"/>
      <c r="D673" s="233" t="s">
        <v>168</v>
      </c>
      <c r="E673" s="42"/>
      <c r="F673" s="234" t="s">
        <v>1851</v>
      </c>
      <c r="G673" s="42"/>
      <c r="H673" s="42"/>
      <c r="I673" s="235"/>
      <c r="J673" s="42"/>
      <c r="K673" s="42"/>
      <c r="L673" s="46"/>
      <c r="M673" s="236"/>
      <c r="N673" s="237"/>
      <c r="O673" s="93"/>
      <c r="P673" s="93"/>
      <c r="Q673" s="93"/>
      <c r="R673" s="93"/>
      <c r="S673" s="93"/>
      <c r="T673" s="94"/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T673" s="19" t="s">
        <v>168</v>
      </c>
      <c r="AU673" s="19" t="s">
        <v>157</v>
      </c>
    </row>
    <row r="674" s="15" customFormat="1">
      <c r="A674" s="15"/>
      <c r="B674" s="260"/>
      <c r="C674" s="261"/>
      <c r="D674" s="233" t="s">
        <v>170</v>
      </c>
      <c r="E674" s="262" t="s">
        <v>1</v>
      </c>
      <c r="F674" s="263" t="s">
        <v>1742</v>
      </c>
      <c r="G674" s="261"/>
      <c r="H674" s="262" t="s">
        <v>1</v>
      </c>
      <c r="I674" s="264"/>
      <c r="J674" s="261"/>
      <c r="K674" s="261"/>
      <c r="L674" s="265"/>
      <c r="M674" s="266"/>
      <c r="N674" s="267"/>
      <c r="O674" s="267"/>
      <c r="P674" s="267"/>
      <c r="Q674" s="267"/>
      <c r="R674" s="267"/>
      <c r="S674" s="267"/>
      <c r="T674" s="268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69" t="s">
        <v>170</v>
      </c>
      <c r="AU674" s="269" t="s">
        <v>157</v>
      </c>
      <c r="AV674" s="15" t="s">
        <v>85</v>
      </c>
      <c r="AW674" s="15" t="s">
        <v>35</v>
      </c>
      <c r="AX674" s="15" t="s">
        <v>77</v>
      </c>
      <c r="AY674" s="269" t="s">
        <v>156</v>
      </c>
    </row>
    <row r="675" s="13" customFormat="1">
      <c r="A675" s="13"/>
      <c r="B675" s="238"/>
      <c r="C675" s="239"/>
      <c r="D675" s="233" t="s">
        <v>170</v>
      </c>
      <c r="E675" s="240" t="s">
        <v>1</v>
      </c>
      <c r="F675" s="241" t="s">
        <v>1801</v>
      </c>
      <c r="G675" s="239"/>
      <c r="H675" s="242">
        <v>3</v>
      </c>
      <c r="I675" s="243"/>
      <c r="J675" s="239"/>
      <c r="K675" s="239"/>
      <c r="L675" s="244"/>
      <c r="M675" s="245"/>
      <c r="N675" s="246"/>
      <c r="O675" s="246"/>
      <c r="P675" s="246"/>
      <c r="Q675" s="246"/>
      <c r="R675" s="246"/>
      <c r="S675" s="246"/>
      <c r="T675" s="247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8" t="s">
        <v>170</v>
      </c>
      <c r="AU675" s="248" t="s">
        <v>157</v>
      </c>
      <c r="AV675" s="13" t="s">
        <v>87</v>
      </c>
      <c r="AW675" s="13" t="s">
        <v>35</v>
      </c>
      <c r="AX675" s="13" t="s">
        <v>77</v>
      </c>
      <c r="AY675" s="248" t="s">
        <v>156</v>
      </c>
    </row>
    <row r="676" s="14" customFormat="1">
      <c r="A676" s="14"/>
      <c r="B676" s="249"/>
      <c r="C676" s="250"/>
      <c r="D676" s="233" t="s">
        <v>170</v>
      </c>
      <c r="E676" s="251" t="s">
        <v>1</v>
      </c>
      <c r="F676" s="252" t="s">
        <v>174</v>
      </c>
      <c r="G676" s="250"/>
      <c r="H676" s="253">
        <v>3</v>
      </c>
      <c r="I676" s="254"/>
      <c r="J676" s="250"/>
      <c r="K676" s="250"/>
      <c r="L676" s="255"/>
      <c r="M676" s="256"/>
      <c r="N676" s="257"/>
      <c r="O676" s="257"/>
      <c r="P676" s="257"/>
      <c r="Q676" s="257"/>
      <c r="R676" s="257"/>
      <c r="S676" s="257"/>
      <c r="T676" s="258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9" t="s">
        <v>170</v>
      </c>
      <c r="AU676" s="259" t="s">
        <v>157</v>
      </c>
      <c r="AV676" s="14" t="s">
        <v>166</v>
      </c>
      <c r="AW676" s="14" t="s">
        <v>35</v>
      </c>
      <c r="AX676" s="14" t="s">
        <v>85</v>
      </c>
      <c r="AY676" s="259" t="s">
        <v>156</v>
      </c>
    </row>
    <row r="677" s="2" customFormat="1" ht="21.75" customHeight="1">
      <c r="A677" s="40"/>
      <c r="B677" s="41"/>
      <c r="C677" s="220" t="s">
        <v>880</v>
      </c>
      <c r="D677" s="220" t="s">
        <v>161</v>
      </c>
      <c r="E677" s="221" t="s">
        <v>1853</v>
      </c>
      <c r="F677" s="222" t="s">
        <v>1854</v>
      </c>
      <c r="G677" s="223" t="s">
        <v>164</v>
      </c>
      <c r="H677" s="224">
        <v>18</v>
      </c>
      <c r="I677" s="225"/>
      <c r="J677" s="226">
        <f>ROUND(I677*H677,2)</f>
        <v>0</v>
      </c>
      <c r="K677" s="222" t="s">
        <v>165</v>
      </c>
      <c r="L677" s="46"/>
      <c r="M677" s="227" t="s">
        <v>1</v>
      </c>
      <c r="N677" s="228" t="s">
        <v>42</v>
      </c>
      <c r="O677" s="93"/>
      <c r="P677" s="229">
        <f>O677*H677</f>
        <v>0</v>
      </c>
      <c r="Q677" s="229">
        <v>4.0096999999999999E-05</v>
      </c>
      <c r="R677" s="229">
        <f>Q677*H677</f>
        <v>0.000721746</v>
      </c>
      <c r="S677" s="229">
        <v>0</v>
      </c>
      <c r="T677" s="230">
        <f>S677*H677</f>
        <v>0</v>
      </c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R677" s="231" t="s">
        <v>273</v>
      </c>
      <c r="AT677" s="231" t="s">
        <v>161</v>
      </c>
      <c r="AU677" s="231" t="s">
        <v>157</v>
      </c>
      <c r="AY677" s="19" t="s">
        <v>156</v>
      </c>
      <c r="BE677" s="232">
        <f>IF(N677="základní",J677,0)</f>
        <v>0</v>
      </c>
      <c r="BF677" s="232">
        <f>IF(N677="snížená",J677,0)</f>
        <v>0</v>
      </c>
      <c r="BG677" s="232">
        <f>IF(N677="zákl. přenesená",J677,0)</f>
        <v>0</v>
      </c>
      <c r="BH677" s="232">
        <f>IF(N677="sníž. přenesená",J677,0)</f>
        <v>0</v>
      </c>
      <c r="BI677" s="232">
        <f>IF(N677="nulová",J677,0)</f>
        <v>0</v>
      </c>
      <c r="BJ677" s="19" t="s">
        <v>85</v>
      </c>
      <c r="BK677" s="232">
        <f>ROUND(I677*H677,2)</f>
        <v>0</v>
      </c>
      <c r="BL677" s="19" t="s">
        <v>273</v>
      </c>
      <c r="BM677" s="231" t="s">
        <v>1855</v>
      </c>
    </row>
    <row r="678" s="2" customFormat="1">
      <c r="A678" s="40"/>
      <c r="B678" s="41"/>
      <c r="C678" s="42"/>
      <c r="D678" s="233" t="s">
        <v>168</v>
      </c>
      <c r="E678" s="42"/>
      <c r="F678" s="234" t="s">
        <v>1856</v>
      </c>
      <c r="G678" s="42"/>
      <c r="H678" s="42"/>
      <c r="I678" s="235"/>
      <c r="J678" s="42"/>
      <c r="K678" s="42"/>
      <c r="L678" s="46"/>
      <c r="M678" s="236"/>
      <c r="N678" s="237"/>
      <c r="O678" s="93"/>
      <c r="P678" s="93"/>
      <c r="Q678" s="93"/>
      <c r="R678" s="93"/>
      <c r="S678" s="93"/>
      <c r="T678" s="94"/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T678" s="19" t="s">
        <v>168</v>
      </c>
      <c r="AU678" s="19" t="s">
        <v>157</v>
      </c>
    </row>
    <row r="679" s="2" customFormat="1" ht="16.5" customHeight="1">
      <c r="A679" s="40"/>
      <c r="B679" s="41"/>
      <c r="C679" s="270" t="s">
        <v>885</v>
      </c>
      <c r="D679" s="270" t="s">
        <v>274</v>
      </c>
      <c r="E679" s="271" t="s">
        <v>1857</v>
      </c>
      <c r="F679" s="272" t="s">
        <v>1858</v>
      </c>
      <c r="G679" s="273" t="s">
        <v>164</v>
      </c>
      <c r="H679" s="274">
        <v>18</v>
      </c>
      <c r="I679" s="275"/>
      <c r="J679" s="276">
        <f>ROUND(I679*H679,2)</f>
        <v>0</v>
      </c>
      <c r="K679" s="272" t="s">
        <v>165</v>
      </c>
      <c r="L679" s="277"/>
      <c r="M679" s="278" t="s">
        <v>1</v>
      </c>
      <c r="N679" s="279" t="s">
        <v>42</v>
      </c>
      <c r="O679" s="93"/>
      <c r="P679" s="229">
        <f>O679*H679</f>
        <v>0</v>
      </c>
      <c r="Q679" s="229">
        <v>0.00147</v>
      </c>
      <c r="R679" s="229">
        <f>Q679*H679</f>
        <v>0.026459999999999997</v>
      </c>
      <c r="S679" s="229">
        <v>0</v>
      </c>
      <c r="T679" s="230">
        <f>S679*H679</f>
        <v>0</v>
      </c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R679" s="231" t="s">
        <v>379</v>
      </c>
      <c r="AT679" s="231" t="s">
        <v>274</v>
      </c>
      <c r="AU679" s="231" t="s">
        <v>157</v>
      </c>
      <c r="AY679" s="19" t="s">
        <v>156</v>
      </c>
      <c r="BE679" s="232">
        <f>IF(N679="základní",J679,0)</f>
        <v>0</v>
      </c>
      <c r="BF679" s="232">
        <f>IF(N679="snížená",J679,0)</f>
        <v>0</v>
      </c>
      <c r="BG679" s="232">
        <f>IF(N679="zákl. přenesená",J679,0)</f>
        <v>0</v>
      </c>
      <c r="BH679" s="232">
        <f>IF(N679="sníž. přenesená",J679,0)</f>
        <v>0</v>
      </c>
      <c r="BI679" s="232">
        <f>IF(N679="nulová",J679,0)</f>
        <v>0</v>
      </c>
      <c r="BJ679" s="19" t="s">
        <v>85</v>
      </c>
      <c r="BK679" s="232">
        <f>ROUND(I679*H679,2)</f>
        <v>0</v>
      </c>
      <c r="BL679" s="19" t="s">
        <v>273</v>
      </c>
      <c r="BM679" s="231" t="s">
        <v>1859</v>
      </c>
    </row>
    <row r="680" s="2" customFormat="1">
      <c r="A680" s="40"/>
      <c r="B680" s="41"/>
      <c r="C680" s="42"/>
      <c r="D680" s="233" t="s">
        <v>168</v>
      </c>
      <c r="E680" s="42"/>
      <c r="F680" s="234" t="s">
        <v>1860</v>
      </c>
      <c r="G680" s="42"/>
      <c r="H680" s="42"/>
      <c r="I680" s="235"/>
      <c r="J680" s="42"/>
      <c r="K680" s="42"/>
      <c r="L680" s="46"/>
      <c r="M680" s="236"/>
      <c r="N680" s="237"/>
      <c r="O680" s="93"/>
      <c r="P680" s="93"/>
      <c r="Q680" s="93"/>
      <c r="R680" s="93"/>
      <c r="S680" s="93"/>
      <c r="T680" s="94"/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T680" s="19" t="s">
        <v>168</v>
      </c>
      <c r="AU680" s="19" t="s">
        <v>157</v>
      </c>
    </row>
    <row r="681" s="15" customFormat="1">
      <c r="A681" s="15"/>
      <c r="B681" s="260"/>
      <c r="C681" s="261"/>
      <c r="D681" s="233" t="s">
        <v>170</v>
      </c>
      <c r="E681" s="262" t="s">
        <v>1</v>
      </c>
      <c r="F681" s="263" t="s">
        <v>1742</v>
      </c>
      <c r="G681" s="261"/>
      <c r="H681" s="262" t="s">
        <v>1</v>
      </c>
      <c r="I681" s="264"/>
      <c r="J681" s="261"/>
      <c r="K681" s="261"/>
      <c r="L681" s="265"/>
      <c r="M681" s="266"/>
      <c r="N681" s="267"/>
      <c r="O681" s="267"/>
      <c r="P681" s="267"/>
      <c r="Q681" s="267"/>
      <c r="R681" s="267"/>
      <c r="S681" s="267"/>
      <c r="T681" s="268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T681" s="269" t="s">
        <v>170</v>
      </c>
      <c r="AU681" s="269" t="s">
        <v>157</v>
      </c>
      <c r="AV681" s="15" t="s">
        <v>85</v>
      </c>
      <c r="AW681" s="15" t="s">
        <v>35</v>
      </c>
      <c r="AX681" s="15" t="s">
        <v>77</v>
      </c>
      <c r="AY681" s="269" t="s">
        <v>156</v>
      </c>
    </row>
    <row r="682" s="13" customFormat="1">
      <c r="A682" s="13"/>
      <c r="B682" s="238"/>
      <c r="C682" s="239"/>
      <c r="D682" s="233" t="s">
        <v>170</v>
      </c>
      <c r="E682" s="240" t="s">
        <v>1</v>
      </c>
      <c r="F682" s="241" t="s">
        <v>1784</v>
      </c>
      <c r="G682" s="239"/>
      <c r="H682" s="242">
        <v>18</v>
      </c>
      <c r="I682" s="243"/>
      <c r="J682" s="239"/>
      <c r="K682" s="239"/>
      <c r="L682" s="244"/>
      <c r="M682" s="245"/>
      <c r="N682" s="246"/>
      <c r="O682" s="246"/>
      <c r="P682" s="246"/>
      <c r="Q682" s="246"/>
      <c r="R682" s="246"/>
      <c r="S682" s="246"/>
      <c r="T682" s="247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8" t="s">
        <v>170</v>
      </c>
      <c r="AU682" s="248" t="s">
        <v>157</v>
      </c>
      <c r="AV682" s="13" t="s">
        <v>87</v>
      </c>
      <c r="AW682" s="13" t="s">
        <v>35</v>
      </c>
      <c r="AX682" s="13" t="s">
        <v>77</v>
      </c>
      <c r="AY682" s="248" t="s">
        <v>156</v>
      </c>
    </row>
    <row r="683" s="14" customFormat="1">
      <c r="A683" s="14"/>
      <c r="B683" s="249"/>
      <c r="C683" s="250"/>
      <c r="D683" s="233" t="s">
        <v>170</v>
      </c>
      <c r="E683" s="251" t="s">
        <v>1</v>
      </c>
      <c r="F683" s="252" t="s">
        <v>174</v>
      </c>
      <c r="G683" s="250"/>
      <c r="H683" s="253">
        <v>18</v>
      </c>
      <c r="I683" s="254"/>
      <c r="J683" s="250"/>
      <c r="K683" s="250"/>
      <c r="L683" s="255"/>
      <c r="M683" s="256"/>
      <c r="N683" s="257"/>
      <c r="O683" s="257"/>
      <c r="P683" s="257"/>
      <c r="Q683" s="257"/>
      <c r="R683" s="257"/>
      <c r="S683" s="257"/>
      <c r="T683" s="258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9" t="s">
        <v>170</v>
      </c>
      <c r="AU683" s="259" t="s">
        <v>157</v>
      </c>
      <c r="AV683" s="14" t="s">
        <v>166</v>
      </c>
      <c r="AW683" s="14" t="s">
        <v>35</v>
      </c>
      <c r="AX683" s="14" t="s">
        <v>85</v>
      </c>
      <c r="AY683" s="259" t="s">
        <v>156</v>
      </c>
    </row>
    <row r="684" s="2" customFormat="1" ht="24.15" customHeight="1">
      <c r="A684" s="40"/>
      <c r="B684" s="41"/>
      <c r="C684" s="220" t="s">
        <v>893</v>
      </c>
      <c r="D684" s="220" t="s">
        <v>161</v>
      </c>
      <c r="E684" s="221" t="s">
        <v>1861</v>
      </c>
      <c r="F684" s="222" t="s">
        <v>1862</v>
      </c>
      <c r="G684" s="223" t="s">
        <v>164</v>
      </c>
      <c r="H684" s="224">
        <v>3</v>
      </c>
      <c r="I684" s="225"/>
      <c r="J684" s="226">
        <f>ROUND(I684*H684,2)</f>
        <v>0</v>
      </c>
      <c r="K684" s="222" t="s">
        <v>165</v>
      </c>
      <c r="L684" s="46"/>
      <c r="M684" s="227" t="s">
        <v>1</v>
      </c>
      <c r="N684" s="228" t="s">
        <v>42</v>
      </c>
      <c r="O684" s="93"/>
      <c r="P684" s="229">
        <f>O684*H684</f>
        <v>0</v>
      </c>
      <c r="Q684" s="229">
        <v>4.0000000000000003E-05</v>
      </c>
      <c r="R684" s="229">
        <f>Q684*H684</f>
        <v>0.00012000000000000002</v>
      </c>
      <c r="S684" s="229">
        <v>0</v>
      </c>
      <c r="T684" s="230">
        <f>S684*H684</f>
        <v>0</v>
      </c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R684" s="231" t="s">
        <v>273</v>
      </c>
      <c r="AT684" s="231" t="s">
        <v>161</v>
      </c>
      <c r="AU684" s="231" t="s">
        <v>157</v>
      </c>
      <c r="AY684" s="19" t="s">
        <v>156</v>
      </c>
      <c r="BE684" s="232">
        <f>IF(N684="základní",J684,0)</f>
        <v>0</v>
      </c>
      <c r="BF684" s="232">
        <f>IF(N684="snížená",J684,0)</f>
        <v>0</v>
      </c>
      <c r="BG684" s="232">
        <f>IF(N684="zákl. přenesená",J684,0)</f>
        <v>0</v>
      </c>
      <c r="BH684" s="232">
        <f>IF(N684="sníž. přenesená",J684,0)</f>
        <v>0</v>
      </c>
      <c r="BI684" s="232">
        <f>IF(N684="nulová",J684,0)</f>
        <v>0</v>
      </c>
      <c r="BJ684" s="19" t="s">
        <v>85</v>
      </c>
      <c r="BK684" s="232">
        <f>ROUND(I684*H684,2)</f>
        <v>0</v>
      </c>
      <c r="BL684" s="19" t="s">
        <v>273</v>
      </c>
      <c r="BM684" s="231" t="s">
        <v>1863</v>
      </c>
    </row>
    <row r="685" s="2" customFormat="1">
      <c r="A685" s="40"/>
      <c r="B685" s="41"/>
      <c r="C685" s="42"/>
      <c r="D685" s="233" t="s">
        <v>168</v>
      </c>
      <c r="E685" s="42"/>
      <c r="F685" s="234" t="s">
        <v>1864</v>
      </c>
      <c r="G685" s="42"/>
      <c r="H685" s="42"/>
      <c r="I685" s="235"/>
      <c r="J685" s="42"/>
      <c r="K685" s="42"/>
      <c r="L685" s="46"/>
      <c r="M685" s="236"/>
      <c r="N685" s="237"/>
      <c r="O685" s="93"/>
      <c r="P685" s="93"/>
      <c r="Q685" s="93"/>
      <c r="R685" s="93"/>
      <c r="S685" s="93"/>
      <c r="T685" s="94"/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T685" s="19" t="s">
        <v>168</v>
      </c>
      <c r="AU685" s="19" t="s">
        <v>157</v>
      </c>
    </row>
    <row r="686" s="15" customFormat="1">
      <c r="A686" s="15"/>
      <c r="B686" s="260"/>
      <c r="C686" s="261"/>
      <c r="D686" s="233" t="s">
        <v>170</v>
      </c>
      <c r="E686" s="262" t="s">
        <v>1</v>
      </c>
      <c r="F686" s="263" t="s">
        <v>1742</v>
      </c>
      <c r="G686" s="261"/>
      <c r="H686" s="262" t="s">
        <v>1</v>
      </c>
      <c r="I686" s="264"/>
      <c r="J686" s="261"/>
      <c r="K686" s="261"/>
      <c r="L686" s="265"/>
      <c r="M686" s="266"/>
      <c r="N686" s="267"/>
      <c r="O686" s="267"/>
      <c r="P686" s="267"/>
      <c r="Q686" s="267"/>
      <c r="R686" s="267"/>
      <c r="S686" s="267"/>
      <c r="T686" s="268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T686" s="269" t="s">
        <v>170</v>
      </c>
      <c r="AU686" s="269" t="s">
        <v>157</v>
      </c>
      <c r="AV686" s="15" t="s">
        <v>85</v>
      </c>
      <c r="AW686" s="15" t="s">
        <v>35</v>
      </c>
      <c r="AX686" s="15" t="s">
        <v>77</v>
      </c>
      <c r="AY686" s="269" t="s">
        <v>156</v>
      </c>
    </row>
    <row r="687" s="13" customFormat="1">
      <c r="A687" s="13"/>
      <c r="B687" s="238"/>
      <c r="C687" s="239"/>
      <c r="D687" s="233" t="s">
        <v>170</v>
      </c>
      <c r="E687" s="240" t="s">
        <v>1</v>
      </c>
      <c r="F687" s="241" t="s">
        <v>1796</v>
      </c>
      <c r="G687" s="239"/>
      <c r="H687" s="242">
        <v>3</v>
      </c>
      <c r="I687" s="243"/>
      <c r="J687" s="239"/>
      <c r="K687" s="239"/>
      <c r="L687" s="244"/>
      <c r="M687" s="245"/>
      <c r="N687" s="246"/>
      <c r="O687" s="246"/>
      <c r="P687" s="246"/>
      <c r="Q687" s="246"/>
      <c r="R687" s="246"/>
      <c r="S687" s="246"/>
      <c r="T687" s="247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8" t="s">
        <v>170</v>
      </c>
      <c r="AU687" s="248" t="s">
        <v>157</v>
      </c>
      <c r="AV687" s="13" t="s">
        <v>87</v>
      </c>
      <c r="AW687" s="13" t="s">
        <v>35</v>
      </c>
      <c r="AX687" s="13" t="s">
        <v>77</v>
      </c>
      <c r="AY687" s="248" t="s">
        <v>156</v>
      </c>
    </row>
    <row r="688" s="14" customFormat="1">
      <c r="A688" s="14"/>
      <c r="B688" s="249"/>
      <c r="C688" s="250"/>
      <c r="D688" s="233" t="s">
        <v>170</v>
      </c>
      <c r="E688" s="251" t="s">
        <v>1</v>
      </c>
      <c r="F688" s="252" t="s">
        <v>174</v>
      </c>
      <c r="G688" s="250"/>
      <c r="H688" s="253">
        <v>3</v>
      </c>
      <c r="I688" s="254"/>
      <c r="J688" s="250"/>
      <c r="K688" s="250"/>
      <c r="L688" s="255"/>
      <c r="M688" s="256"/>
      <c r="N688" s="257"/>
      <c r="O688" s="257"/>
      <c r="P688" s="257"/>
      <c r="Q688" s="257"/>
      <c r="R688" s="257"/>
      <c r="S688" s="257"/>
      <c r="T688" s="258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9" t="s">
        <v>170</v>
      </c>
      <c r="AU688" s="259" t="s">
        <v>157</v>
      </c>
      <c r="AV688" s="14" t="s">
        <v>166</v>
      </c>
      <c r="AW688" s="14" t="s">
        <v>35</v>
      </c>
      <c r="AX688" s="14" t="s">
        <v>85</v>
      </c>
      <c r="AY688" s="259" t="s">
        <v>156</v>
      </c>
    </row>
    <row r="689" s="2" customFormat="1" ht="16.5" customHeight="1">
      <c r="A689" s="40"/>
      <c r="B689" s="41"/>
      <c r="C689" s="270" t="s">
        <v>901</v>
      </c>
      <c r="D689" s="270" t="s">
        <v>274</v>
      </c>
      <c r="E689" s="271" t="s">
        <v>1865</v>
      </c>
      <c r="F689" s="272" t="s">
        <v>1866</v>
      </c>
      <c r="G689" s="273" t="s">
        <v>164</v>
      </c>
      <c r="H689" s="274">
        <v>3</v>
      </c>
      <c r="I689" s="275"/>
      <c r="J689" s="276">
        <f>ROUND(I689*H689,2)</f>
        <v>0</v>
      </c>
      <c r="K689" s="272" t="s">
        <v>165</v>
      </c>
      <c r="L689" s="277"/>
      <c r="M689" s="278" t="s">
        <v>1</v>
      </c>
      <c r="N689" s="279" t="s">
        <v>42</v>
      </c>
      <c r="O689" s="93"/>
      <c r="P689" s="229">
        <f>O689*H689</f>
        <v>0</v>
      </c>
      <c r="Q689" s="229">
        <v>0.0018</v>
      </c>
      <c r="R689" s="229">
        <f>Q689*H689</f>
        <v>0.0054000000000000003</v>
      </c>
      <c r="S689" s="229">
        <v>0</v>
      </c>
      <c r="T689" s="230">
        <f>S689*H689</f>
        <v>0</v>
      </c>
      <c r="U689" s="40"/>
      <c r="V689" s="40"/>
      <c r="W689" s="40"/>
      <c r="X689" s="40"/>
      <c r="Y689" s="40"/>
      <c r="Z689" s="40"/>
      <c r="AA689" s="40"/>
      <c r="AB689" s="40"/>
      <c r="AC689" s="40"/>
      <c r="AD689" s="40"/>
      <c r="AE689" s="40"/>
      <c r="AR689" s="231" t="s">
        <v>379</v>
      </c>
      <c r="AT689" s="231" t="s">
        <v>274</v>
      </c>
      <c r="AU689" s="231" t="s">
        <v>157</v>
      </c>
      <c r="AY689" s="19" t="s">
        <v>156</v>
      </c>
      <c r="BE689" s="232">
        <f>IF(N689="základní",J689,0)</f>
        <v>0</v>
      </c>
      <c r="BF689" s="232">
        <f>IF(N689="snížená",J689,0)</f>
        <v>0</v>
      </c>
      <c r="BG689" s="232">
        <f>IF(N689="zákl. přenesená",J689,0)</f>
        <v>0</v>
      </c>
      <c r="BH689" s="232">
        <f>IF(N689="sníž. přenesená",J689,0)</f>
        <v>0</v>
      </c>
      <c r="BI689" s="232">
        <f>IF(N689="nulová",J689,0)</f>
        <v>0</v>
      </c>
      <c r="BJ689" s="19" t="s">
        <v>85</v>
      </c>
      <c r="BK689" s="232">
        <f>ROUND(I689*H689,2)</f>
        <v>0</v>
      </c>
      <c r="BL689" s="19" t="s">
        <v>273</v>
      </c>
      <c r="BM689" s="231" t="s">
        <v>1867</v>
      </c>
    </row>
    <row r="690" s="2" customFormat="1">
      <c r="A690" s="40"/>
      <c r="B690" s="41"/>
      <c r="C690" s="42"/>
      <c r="D690" s="233" t="s">
        <v>168</v>
      </c>
      <c r="E690" s="42"/>
      <c r="F690" s="234" t="s">
        <v>1866</v>
      </c>
      <c r="G690" s="42"/>
      <c r="H690" s="42"/>
      <c r="I690" s="235"/>
      <c r="J690" s="42"/>
      <c r="K690" s="42"/>
      <c r="L690" s="46"/>
      <c r="M690" s="236"/>
      <c r="N690" s="237"/>
      <c r="O690" s="93"/>
      <c r="P690" s="93"/>
      <c r="Q690" s="93"/>
      <c r="R690" s="93"/>
      <c r="S690" s="93"/>
      <c r="T690" s="94"/>
      <c r="U690" s="40"/>
      <c r="V690" s="40"/>
      <c r="W690" s="40"/>
      <c r="X690" s="40"/>
      <c r="Y690" s="40"/>
      <c r="Z690" s="40"/>
      <c r="AA690" s="40"/>
      <c r="AB690" s="40"/>
      <c r="AC690" s="40"/>
      <c r="AD690" s="40"/>
      <c r="AE690" s="40"/>
      <c r="AT690" s="19" t="s">
        <v>168</v>
      </c>
      <c r="AU690" s="19" t="s">
        <v>157</v>
      </c>
    </row>
    <row r="691" s="2" customFormat="1" ht="16.5" customHeight="1">
      <c r="A691" s="40"/>
      <c r="B691" s="41"/>
      <c r="C691" s="220" t="s">
        <v>910</v>
      </c>
      <c r="D691" s="220" t="s">
        <v>161</v>
      </c>
      <c r="E691" s="221" t="s">
        <v>1868</v>
      </c>
      <c r="F691" s="222" t="s">
        <v>1869</v>
      </c>
      <c r="G691" s="223" t="s">
        <v>164</v>
      </c>
      <c r="H691" s="224">
        <v>29</v>
      </c>
      <c r="I691" s="225"/>
      <c r="J691" s="226">
        <f>ROUND(I691*H691,2)</f>
        <v>0</v>
      </c>
      <c r="K691" s="222" t="s">
        <v>165</v>
      </c>
      <c r="L691" s="46"/>
      <c r="M691" s="227" t="s">
        <v>1</v>
      </c>
      <c r="N691" s="228" t="s">
        <v>42</v>
      </c>
      <c r="O691" s="93"/>
      <c r="P691" s="229">
        <f>O691*H691</f>
        <v>0</v>
      </c>
      <c r="Q691" s="229">
        <v>0</v>
      </c>
      <c r="R691" s="229">
        <f>Q691*H691</f>
        <v>0</v>
      </c>
      <c r="S691" s="229">
        <v>0.00085999999999999998</v>
      </c>
      <c r="T691" s="230">
        <f>S691*H691</f>
        <v>0.02494</v>
      </c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R691" s="231" t="s">
        <v>273</v>
      </c>
      <c r="AT691" s="231" t="s">
        <v>161</v>
      </c>
      <c r="AU691" s="231" t="s">
        <v>157</v>
      </c>
      <c r="AY691" s="19" t="s">
        <v>156</v>
      </c>
      <c r="BE691" s="232">
        <f>IF(N691="základní",J691,0)</f>
        <v>0</v>
      </c>
      <c r="BF691" s="232">
        <f>IF(N691="snížená",J691,0)</f>
        <v>0</v>
      </c>
      <c r="BG691" s="232">
        <f>IF(N691="zákl. přenesená",J691,0)</f>
        <v>0</v>
      </c>
      <c r="BH691" s="232">
        <f>IF(N691="sníž. přenesená",J691,0)</f>
        <v>0</v>
      </c>
      <c r="BI691" s="232">
        <f>IF(N691="nulová",J691,0)</f>
        <v>0</v>
      </c>
      <c r="BJ691" s="19" t="s">
        <v>85</v>
      </c>
      <c r="BK691" s="232">
        <f>ROUND(I691*H691,2)</f>
        <v>0</v>
      </c>
      <c r="BL691" s="19" t="s">
        <v>273</v>
      </c>
      <c r="BM691" s="231" t="s">
        <v>1870</v>
      </c>
    </row>
    <row r="692" s="2" customFormat="1">
      <c r="A692" s="40"/>
      <c r="B692" s="41"/>
      <c r="C692" s="42"/>
      <c r="D692" s="233" t="s">
        <v>168</v>
      </c>
      <c r="E692" s="42"/>
      <c r="F692" s="234" t="s">
        <v>1871</v>
      </c>
      <c r="G692" s="42"/>
      <c r="H692" s="42"/>
      <c r="I692" s="235"/>
      <c r="J692" s="42"/>
      <c r="K692" s="42"/>
      <c r="L692" s="46"/>
      <c r="M692" s="236"/>
      <c r="N692" s="237"/>
      <c r="O692" s="93"/>
      <c r="P692" s="93"/>
      <c r="Q692" s="93"/>
      <c r="R692" s="93"/>
      <c r="S692" s="93"/>
      <c r="T692" s="94"/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T692" s="19" t="s">
        <v>168</v>
      </c>
      <c r="AU692" s="19" t="s">
        <v>157</v>
      </c>
    </row>
    <row r="693" s="15" customFormat="1">
      <c r="A693" s="15"/>
      <c r="B693" s="260"/>
      <c r="C693" s="261"/>
      <c r="D693" s="233" t="s">
        <v>170</v>
      </c>
      <c r="E693" s="262" t="s">
        <v>1</v>
      </c>
      <c r="F693" s="263" t="s">
        <v>1742</v>
      </c>
      <c r="G693" s="261"/>
      <c r="H693" s="262" t="s">
        <v>1</v>
      </c>
      <c r="I693" s="264"/>
      <c r="J693" s="261"/>
      <c r="K693" s="261"/>
      <c r="L693" s="265"/>
      <c r="M693" s="266"/>
      <c r="N693" s="267"/>
      <c r="O693" s="267"/>
      <c r="P693" s="267"/>
      <c r="Q693" s="267"/>
      <c r="R693" s="267"/>
      <c r="S693" s="267"/>
      <c r="T693" s="268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69" t="s">
        <v>170</v>
      </c>
      <c r="AU693" s="269" t="s">
        <v>157</v>
      </c>
      <c r="AV693" s="15" t="s">
        <v>85</v>
      </c>
      <c r="AW693" s="15" t="s">
        <v>35</v>
      </c>
      <c r="AX693" s="15" t="s">
        <v>77</v>
      </c>
      <c r="AY693" s="269" t="s">
        <v>156</v>
      </c>
    </row>
    <row r="694" s="13" customFormat="1">
      <c r="A694" s="13"/>
      <c r="B694" s="238"/>
      <c r="C694" s="239"/>
      <c r="D694" s="233" t="s">
        <v>170</v>
      </c>
      <c r="E694" s="240" t="s">
        <v>1</v>
      </c>
      <c r="F694" s="241" t="s">
        <v>1569</v>
      </c>
      <c r="G694" s="239"/>
      <c r="H694" s="242">
        <v>21</v>
      </c>
      <c r="I694" s="243"/>
      <c r="J694" s="239"/>
      <c r="K694" s="239"/>
      <c r="L694" s="244"/>
      <c r="M694" s="245"/>
      <c r="N694" s="246"/>
      <c r="O694" s="246"/>
      <c r="P694" s="246"/>
      <c r="Q694" s="246"/>
      <c r="R694" s="246"/>
      <c r="S694" s="246"/>
      <c r="T694" s="247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8" t="s">
        <v>170</v>
      </c>
      <c r="AU694" s="248" t="s">
        <v>157</v>
      </c>
      <c r="AV694" s="13" t="s">
        <v>87</v>
      </c>
      <c r="AW694" s="13" t="s">
        <v>35</v>
      </c>
      <c r="AX694" s="13" t="s">
        <v>77</v>
      </c>
      <c r="AY694" s="248" t="s">
        <v>156</v>
      </c>
    </row>
    <row r="695" s="13" customFormat="1">
      <c r="A695" s="13"/>
      <c r="B695" s="238"/>
      <c r="C695" s="239"/>
      <c r="D695" s="233" t="s">
        <v>170</v>
      </c>
      <c r="E695" s="240" t="s">
        <v>1</v>
      </c>
      <c r="F695" s="241" t="s">
        <v>1770</v>
      </c>
      <c r="G695" s="239"/>
      <c r="H695" s="242">
        <v>8</v>
      </c>
      <c r="I695" s="243"/>
      <c r="J695" s="239"/>
      <c r="K695" s="239"/>
      <c r="L695" s="244"/>
      <c r="M695" s="245"/>
      <c r="N695" s="246"/>
      <c r="O695" s="246"/>
      <c r="P695" s="246"/>
      <c r="Q695" s="246"/>
      <c r="R695" s="246"/>
      <c r="S695" s="246"/>
      <c r="T695" s="247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8" t="s">
        <v>170</v>
      </c>
      <c r="AU695" s="248" t="s">
        <v>157</v>
      </c>
      <c r="AV695" s="13" t="s">
        <v>87</v>
      </c>
      <c r="AW695" s="13" t="s">
        <v>35</v>
      </c>
      <c r="AX695" s="13" t="s">
        <v>77</v>
      </c>
      <c r="AY695" s="248" t="s">
        <v>156</v>
      </c>
    </row>
    <row r="696" s="14" customFormat="1">
      <c r="A696" s="14"/>
      <c r="B696" s="249"/>
      <c r="C696" s="250"/>
      <c r="D696" s="233" t="s">
        <v>170</v>
      </c>
      <c r="E696" s="251" t="s">
        <v>1</v>
      </c>
      <c r="F696" s="252" t="s">
        <v>174</v>
      </c>
      <c r="G696" s="250"/>
      <c r="H696" s="253">
        <v>29</v>
      </c>
      <c r="I696" s="254"/>
      <c r="J696" s="250"/>
      <c r="K696" s="250"/>
      <c r="L696" s="255"/>
      <c r="M696" s="256"/>
      <c r="N696" s="257"/>
      <c r="O696" s="257"/>
      <c r="P696" s="257"/>
      <c r="Q696" s="257"/>
      <c r="R696" s="257"/>
      <c r="S696" s="257"/>
      <c r="T696" s="258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9" t="s">
        <v>170</v>
      </c>
      <c r="AU696" s="259" t="s">
        <v>157</v>
      </c>
      <c r="AV696" s="14" t="s">
        <v>166</v>
      </c>
      <c r="AW696" s="14" t="s">
        <v>35</v>
      </c>
      <c r="AX696" s="14" t="s">
        <v>85</v>
      </c>
      <c r="AY696" s="259" t="s">
        <v>156</v>
      </c>
    </row>
    <row r="697" s="2" customFormat="1" ht="24.15" customHeight="1">
      <c r="A697" s="40"/>
      <c r="B697" s="41"/>
      <c r="C697" s="220" t="s">
        <v>918</v>
      </c>
      <c r="D697" s="220" t="s">
        <v>161</v>
      </c>
      <c r="E697" s="221" t="s">
        <v>1872</v>
      </c>
      <c r="F697" s="222" t="s">
        <v>1873</v>
      </c>
      <c r="G697" s="223" t="s">
        <v>164</v>
      </c>
      <c r="H697" s="224">
        <v>21</v>
      </c>
      <c r="I697" s="225"/>
      <c r="J697" s="226">
        <f>ROUND(I697*H697,2)</f>
        <v>0</v>
      </c>
      <c r="K697" s="222" t="s">
        <v>165</v>
      </c>
      <c r="L697" s="46"/>
      <c r="M697" s="227" t="s">
        <v>1</v>
      </c>
      <c r="N697" s="228" t="s">
        <v>42</v>
      </c>
      <c r="O697" s="93"/>
      <c r="P697" s="229">
        <f>O697*H697</f>
        <v>0</v>
      </c>
      <c r="Q697" s="229">
        <v>6.0000000000000002E-05</v>
      </c>
      <c r="R697" s="229">
        <f>Q697*H697</f>
        <v>0.0012600000000000001</v>
      </c>
      <c r="S697" s="229">
        <v>0</v>
      </c>
      <c r="T697" s="230">
        <f>S697*H697</f>
        <v>0</v>
      </c>
      <c r="U697" s="40"/>
      <c r="V697" s="40"/>
      <c r="W697" s="40"/>
      <c r="X697" s="40"/>
      <c r="Y697" s="40"/>
      <c r="Z697" s="40"/>
      <c r="AA697" s="40"/>
      <c r="AB697" s="40"/>
      <c r="AC697" s="40"/>
      <c r="AD697" s="40"/>
      <c r="AE697" s="40"/>
      <c r="AR697" s="231" t="s">
        <v>273</v>
      </c>
      <c r="AT697" s="231" t="s">
        <v>161</v>
      </c>
      <c r="AU697" s="231" t="s">
        <v>157</v>
      </c>
      <c r="AY697" s="19" t="s">
        <v>156</v>
      </c>
      <c r="BE697" s="232">
        <f>IF(N697="základní",J697,0)</f>
        <v>0</v>
      </c>
      <c r="BF697" s="232">
        <f>IF(N697="snížená",J697,0)</f>
        <v>0</v>
      </c>
      <c r="BG697" s="232">
        <f>IF(N697="zákl. přenesená",J697,0)</f>
        <v>0</v>
      </c>
      <c r="BH697" s="232">
        <f>IF(N697="sníž. přenesená",J697,0)</f>
        <v>0</v>
      </c>
      <c r="BI697" s="232">
        <f>IF(N697="nulová",J697,0)</f>
        <v>0</v>
      </c>
      <c r="BJ697" s="19" t="s">
        <v>85</v>
      </c>
      <c r="BK697" s="232">
        <f>ROUND(I697*H697,2)</f>
        <v>0</v>
      </c>
      <c r="BL697" s="19" t="s">
        <v>273</v>
      </c>
      <c r="BM697" s="231" t="s">
        <v>1874</v>
      </c>
    </row>
    <row r="698" s="2" customFormat="1">
      <c r="A698" s="40"/>
      <c r="B698" s="41"/>
      <c r="C698" s="42"/>
      <c r="D698" s="233" t="s">
        <v>168</v>
      </c>
      <c r="E698" s="42"/>
      <c r="F698" s="234" t="s">
        <v>1875</v>
      </c>
      <c r="G698" s="42"/>
      <c r="H698" s="42"/>
      <c r="I698" s="235"/>
      <c r="J698" s="42"/>
      <c r="K698" s="42"/>
      <c r="L698" s="46"/>
      <c r="M698" s="236"/>
      <c r="N698" s="237"/>
      <c r="O698" s="93"/>
      <c r="P698" s="93"/>
      <c r="Q698" s="93"/>
      <c r="R698" s="93"/>
      <c r="S698" s="93"/>
      <c r="T698" s="94"/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T698" s="19" t="s">
        <v>168</v>
      </c>
      <c r="AU698" s="19" t="s">
        <v>157</v>
      </c>
    </row>
    <row r="699" s="2" customFormat="1" ht="24.15" customHeight="1">
      <c r="A699" s="40"/>
      <c r="B699" s="41"/>
      <c r="C699" s="270" t="s">
        <v>923</v>
      </c>
      <c r="D699" s="270" t="s">
        <v>274</v>
      </c>
      <c r="E699" s="271" t="s">
        <v>1876</v>
      </c>
      <c r="F699" s="272" t="s">
        <v>1877</v>
      </c>
      <c r="G699" s="273" t="s">
        <v>164</v>
      </c>
      <c r="H699" s="274">
        <v>21</v>
      </c>
      <c r="I699" s="275"/>
      <c r="J699" s="276">
        <f>ROUND(I699*H699,2)</f>
        <v>0</v>
      </c>
      <c r="K699" s="272" t="s">
        <v>1</v>
      </c>
      <c r="L699" s="277"/>
      <c r="M699" s="278" t="s">
        <v>1</v>
      </c>
      <c r="N699" s="279" t="s">
        <v>42</v>
      </c>
      <c r="O699" s="93"/>
      <c r="P699" s="229">
        <f>O699*H699</f>
        <v>0</v>
      </c>
      <c r="Q699" s="229">
        <v>0.00038000000000000002</v>
      </c>
      <c r="R699" s="229">
        <f>Q699*H699</f>
        <v>0.007980000000000001</v>
      </c>
      <c r="S699" s="229">
        <v>0</v>
      </c>
      <c r="T699" s="230">
        <f>S699*H699</f>
        <v>0</v>
      </c>
      <c r="U699" s="40"/>
      <c r="V699" s="40"/>
      <c r="W699" s="40"/>
      <c r="X699" s="40"/>
      <c r="Y699" s="40"/>
      <c r="Z699" s="40"/>
      <c r="AA699" s="40"/>
      <c r="AB699" s="40"/>
      <c r="AC699" s="40"/>
      <c r="AD699" s="40"/>
      <c r="AE699" s="40"/>
      <c r="AR699" s="231" t="s">
        <v>379</v>
      </c>
      <c r="AT699" s="231" t="s">
        <v>274</v>
      </c>
      <c r="AU699" s="231" t="s">
        <v>157</v>
      </c>
      <c r="AY699" s="19" t="s">
        <v>156</v>
      </c>
      <c r="BE699" s="232">
        <f>IF(N699="základní",J699,0)</f>
        <v>0</v>
      </c>
      <c r="BF699" s="232">
        <f>IF(N699="snížená",J699,0)</f>
        <v>0</v>
      </c>
      <c r="BG699" s="232">
        <f>IF(N699="zákl. přenesená",J699,0)</f>
        <v>0</v>
      </c>
      <c r="BH699" s="232">
        <f>IF(N699="sníž. přenesená",J699,0)</f>
        <v>0</v>
      </c>
      <c r="BI699" s="232">
        <f>IF(N699="nulová",J699,0)</f>
        <v>0</v>
      </c>
      <c r="BJ699" s="19" t="s">
        <v>85</v>
      </c>
      <c r="BK699" s="232">
        <f>ROUND(I699*H699,2)</f>
        <v>0</v>
      </c>
      <c r="BL699" s="19" t="s">
        <v>273</v>
      </c>
      <c r="BM699" s="231" t="s">
        <v>1878</v>
      </c>
    </row>
    <row r="700" s="2" customFormat="1">
      <c r="A700" s="40"/>
      <c r="B700" s="41"/>
      <c r="C700" s="42"/>
      <c r="D700" s="233" t="s">
        <v>168</v>
      </c>
      <c r="E700" s="42"/>
      <c r="F700" s="234" t="s">
        <v>1877</v>
      </c>
      <c r="G700" s="42"/>
      <c r="H700" s="42"/>
      <c r="I700" s="235"/>
      <c r="J700" s="42"/>
      <c r="K700" s="42"/>
      <c r="L700" s="46"/>
      <c r="M700" s="236"/>
      <c r="N700" s="237"/>
      <c r="O700" s="93"/>
      <c r="P700" s="93"/>
      <c r="Q700" s="93"/>
      <c r="R700" s="93"/>
      <c r="S700" s="93"/>
      <c r="T700" s="94"/>
      <c r="U700" s="40"/>
      <c r="V700" s="40"/>
      <c r="W700" s="40"/>
      <c r="X700" s="40"/>
      <c r="Y700" s="40"/>
      <c r="Z700" s="40"/>
      <c r="AA700" s="40"/>
      <c r="AB700" s="40"/>
      <c r="AC700" s="40"/>
      <c r="AD700" s="40"/>
      <c r="AE700" s="40"/>
      <c r="AT700" s="19" t="s">
        <v>168</v>
      </c>
      <c r="AU700" s="19" t="s">
        <v>157</v>
      </c>
    </row>
    <row r="701" s="15" customFormat="1">
      <c r="A701" s="15"/>
      <c r="B701" s="260"/>
      <c r="C701" s="261"/>
      <c r="D701" s="233" t="s">
        <v>170</v>
      </c>
      <c r="E701" s="262" t="s">
        <v>1</v>
      </c>
      <c r="F701" s="263" t="s">
        <v>1742</v>
      </c>
      <c r="G701" s="261"/>
      <c r="H701" s="262" t="s">
        <v>1</v>
      </c>
      <c r="I701" s="264"/>
      <c r="J701" s="261"/>
      <c r="K701" s="261"/>
      <c r="L701" s="265"/>
      <c r="M701" s="266"/>
      <c r="N701" s="267"/>
      <c r="O701" s="267"/>
      <c r="P701" s="267"/>
      <c r="Q701" s="267"/>
      <c r="R701" s="267"/>
      <c r="S701" s="267"/>
      <c r="T701" s="268"/>
      <c r="U701" s="15"/>
      <c r="V701" s="15"/>
      <c r="W701" s="15"/>
      <c r="X701" s="15"/>
      <c r="Y701" s="15"/>
      <c r="Z701" s="15"/>
      <c r="AA701" s="15"/>
      <c r="AB701" s="15"/>
      <c r="AC701" s="15"/>
      <c r="AD701" s="15"/>
      <c r="AE701" s="15"/>
      <c r="AT701" s="269" t="s">
        <v>170</v>
      </c>
      <c r="AU701" s="269" t="s">
        <v>157</v>
      </c>
      <c r="AV701" s="15" t="s">
        <v>85</v>
      </c>
      <c r="AW701" s="15" t="s">
        <v>35</v>
      </c>
      <c r="AX701" s="15" t="s">
        <v>77</v>
      </c>
      <c r="AY701" s="269" t="s">
        <v>156</v>
      </c>
    </row>
    <row r="702" s="13" customFormat="1">
      <c r="A702" s="13"/>
      <c r="B702" s="238"/>
      <c r="C702" s="239"/>
      <c r="D702" s="233" t="s">
        <v>170</v>
      </c>
      <c r="E702" s="240" t="s">
        <v>1</v>
      </c>
      <c r="F702" s="241" t="s">
        <v>1569</v>
      </c>
      <c r="G702" s="239"/>
      <c r="H702" s="242">
        <v>21</v>
      </c>
      <c r="I702" s="243"/>
      <c r="J702" s="239"/>
      <c r="K702" s="239"/>
      <c r="L702" s="244"/>
      <c r="M702" s="245"/>
      <c r="N702" s="246"/>
      <c r="O702" s="246"/>
      <c r="P702" s="246"/>
      <c r="Q702" s="246"/>
      <c r="R702" s="246"/>
      <c r="S702" s="246"/>
      <c r="T702" s="247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8" t="s">
        <v>170</v>
      </c>
      <c r="AU702" s="248" t="s">
        <v>157</v>
      </c>
      <c r="AV702" s="13" t="s">
        <v>87</v>
      </c>
      <c r="AW702" s="13" t="s">
        <v>35</v>
      </c>
      <c r="AX702" s="13" t="s">
        <v>77</v>
      </c>
      <c r="AY702" s="248" t="s">
        <v>156</v>
      </c>
    </row>
    <row r="703" s="14" customFormat="1">
      <c r="A703" s="14"/>
      <c r="B703" s="249"/>
      <c r="C703" s="250"/>
      <c r="D703" s="233" t="s">
        <v>170</v>
      </c>
      <c r="E703" s="251" t="s">
        <v>1</v>
      </c>
      <c r="F703" s="252" t="s">
        <v>174</v>
      </c>
      <c r="G703" s="250"/>
      <c r="H703" s="253">
        <v>21</v>
      </c>
      <c r="I703" s="254"/>
      <c r="J703" s="250"/>
      <c r="K703" s="250"/>
      <c r="L703" s="255"/>
      <c r="M703" s="256"/>
      <c r="N703" s="257"/>
      <c r="O703" s="257"/>
      <c r="P703" s="257"/>
      <c r="Q703" s="257"/>
      <c r="R703" s="257"/>
      <c r="S703" s="257"/>
      <c r="T703" s="258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9" t="s">
        <v>170</v>
      </c>
      <c r="AU703" s="259" t="s">
        <v>157</v>
      </c>
      <c r="AV703" s="14" t="s">
        <v>166</v>
      </c>
      <c r="AW703" s="14" t="s">
        <v>35</v>
      </c>
      <c r="AX703" s="14" t="s">
        <v>85</v>
      </c>
      <c r="AY703" s="259" t="s">
        <v>156</v>
      </c>
    </row>
    <row r="704" s="2" customFormat="1" ht="16.5" customHeight="1">
      <c r="A704" s="40"/>
      <c r="B704" s="41"/>
      <c r="C704" s="220" t="s">
        <v>928</v>
      </c>
      <c r="D704" s="220" t="s">
        <v>161</v>
      </c>
      <c r="E704" s="221" t="s">
        <v>1879</v>
      </c>
      <c r="F704" s="222" t="s">
        <v>1880</v>
      </c>
      <c r="G704" s="223" t="s">
        <v>164</v>
      </c>
      <c r="H704" s="224">
        <v>29</v>
      </c>
      <c r="I704" s="225"/>
      <c r="J704" s="226">
        <f>ROUND(I704*H704,2)</f>
        <v>0</v>
      </c>
      <c r="K704" s="222" t="s">
        <v>165</v>
      </c>
      <c r="L704" s="46"/>
      <c r="M704" s="227" t="s">
        <v>1</v>
      </c>
      <c r="N704" s="228" t="s">
        <v>42</v>
      </c>
      <c r="O704" s="93"/>
      <c r="P704" s="229">
        <f>O704*H704</f>
        <v>0</v>
      </c>
      <c r="Q704" s="229">
        <v>0</v>
      </c>
      <c r="R704" s="229">
        <f>Q704*H704</f>
        <v>0</v>
      </c>
      <c r="S704" s="229">
        <v>0.00084999999999999995</v>
      </c>
      <c r="T704" s="230">
        <f>S704*H704</f>
        <v>0.024649999999999998</v>
      </c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R704" s="231" t="s">
        <v>273</v>
      </c>
      <c r="AT704" s="231" t="s">
        <v>161</v>
      </c>
      <c r="AU704" s="231" t="s">
        <v>157</v>
      </c>
      <c r="AY704" s="19" t="s">
        <v>156</v>
      </c>
      <c r="BE704" s="232">
        <f>IF(N704="základní",J704,0)</f>
        <v>0</v>
      </c>
      <c r="BF704" s="232">
        <f>IF(N704="snížená",J704,0)</f>
        <v>0</v>
      </c>
      <c r="BG704" s="232">
        <f>IF(N704="zákl. přenesená",J704,0)</f>
        <v>0</v>
      </c>
      <c r="BH704" s="232">
        <f>IF(N704="sníž. přenesená",J704,0)</f>
        <v>0</v>
      </c>
      <c r="BI704" s="232">
        <f>IF(N704="nulová",J704,0)</f>
        <v>0</v>
      </c>
      <c r="BJ704" s="19" t="s">
        <v>85</v>
      </c>
      <c r="BK704" s="232">
        <f>ROUND(I704*H704,2)</f>
        <v>0</v>
      </c>
      <c r="BL704" s="19" t="s">
        <v>273</v>
      </c>
      <c r="BM704" s="231" t="s">
        <v>1881</v>
      </c>
    </row>
    <row r="705" s="2" customFormat="1">
      <c r="A705" s="40"/>
      <c r="B705" s="41"/>
      <c r="C705" s="42"/>
      <c r="D705" s="233" t="s">
        <v>168</v>
      </c>
      <c r="E705" s="42"/>
      <c r="F705" s="234" t="s">
        <v>1882</v>
      </c>
      <c r="G705" s="42"/>
      <c r="H705" s="42"/>
      <c r="I705" s="235"/>
      <c r="J705" s="42"/>
      <c r="K705" s="42"/>
      <c r="L705" s="46"/>
      <c r="M705" s="236"/>
      <c r="N705" s="237"/>
      <c r="O705" s="93"/>
      <c r="P705" s="93"/>
      <c r="Q705" s="93"/>
      <c r="R705" s="93"/>
      <c r="S705" s="93"/>
      <c r="T705" s="94"/>
      <c r="U705" s="40"/>
      <c r="V705" s="40"/>
      <c r="W705" s="40"/>
      <c r="X705" s="40"/>
      <c r="Y705" s="40"/>
      <c r="Z705" s="40"/>
      <c r="AA705" s="40"/>
      <c r="AB705" s="40"/>
      <c r="AC705" s="40"/>
      <c r="AD705" s="40"/>
      <c r="AE705" s="40"/>
      <c r="AT705" s="19" t="s">
        <v>168</v>
      </c>
      <c r="AU705" s="19" t="s">
        <v>157</v>
      </c>
    </row>
    <row r="706" s="15" customFormat="1">
      <c r="A706" s="15"/>
      <c r="B706" s="260"/>
      <c r="C706" s="261"/>
      <c r="D706" s="233" t="s">
        <v>170</v>
      </c>
      <c r="E706" s="262" t="s">
        <v>1</v>
      </c>
      <c r="F706" s="263" t="s">
        <v>1742</v>
      </c>
      <c r="G706" s="261"/>
      <c r="H706" s="262" t="s">
        <v>1</v>
      </c>
      <c r="I706" s="264"/>
      <c r="J706" s="261"/>
      <c r="K706" s="261"/>
      <c r="L706" s="265"/>
      <c r="M706" s="266"/>
      <c r="N706" s="267"/>
      <c r="O706" s="267"/>
      <c r="P706" s="267"/>
      <c r="Q706" s="267"/>
      <c r="R706" s="267"/>
      <c r="S706" s="267"/>
      <c r="T706" s="268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T706" s="269" t="s">
        <v>170</v>
      </c>
      <c r="AU706" s="269" t="s">
        <v>157</v>
      </c>
      <c r="AV706" s="15" t="s">
        <v>85</v>
      </c>
      <c r="AW706" s="15" t="s">
        <v>35</v>
      </c>
      <c r="AX706" s="15" t="s">
        <v>77</v>
      </c>
      <c r="AY706" s="269" t="s">
        <v>156</v>
      </c>
    </row>
    <row r="707" s="13" customFormat="1">
      <c r="A707" s="13"/>
      <c r="B707" s="238"/>
      <c r="C707" s="239"/>
      <c r="D707" s="233" t="s">
        <v>170</v>
      </c>
      <c r="E707" s="240" t="s">
        <v>1</v>
      </c>
      <c r="F707" s="241" t="s">
        <v>1569</v>
      </c>
      <c r="G707" s="239"/>
      <c r="H707" s="242">
        <v>21</v>
      </c>
      <c r="I707" s="243"/>
      <c r="J707" s="239"/>
      <c r="K707" s="239"/>
      <c r="L707" s="244"/>
      <c r="M707" s="245"/>
      <c r="N707" s="246"/>
      <c r="O707" s="246"/>
      <c r="P707" s="246"/>
      <c r="Q707" s="246"/>
      <c r="R707" s="246"/>
      <c r="S707" s="246"/>
      <c r="T707" s="247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8" t="s">
        <v>170</v>
      </c>
      <c r="AU707" s="248" t="s">
        <v>157</v>
      </c>
      <c r="AV707" s="13" t="s">
        <v>87</v>
      </c>
      <c r="AW707" s="13" t="s">
        <v>35</v>
      </c>
      <c r="AX707" s="13" t="s">
        <v>77</v>
      </c>
      <c r="AY707" s="248" t="s">
        <v>156</v>
      </c>
    </row>
    <row r="708" s="13" customFormat="1">
      <c r="A708" s="13"/>
      <c r="B708" s="238"/>
      <c r="C708" s="239"/>
      <c r="D708" s="233" t="s">
        <v>170</v>
      </c>
      <c r="E708" s="240" t="s">
        <v>1</v>
      </c>
      <c r="F708" s="241" t="s">
        <v>1770</v>
      </c>
      <c r="G708" s="239"/>
      <c r="H708" s="242">
        <v>8</v>
      </c>
      <c r="I708" s="243"/>
      <c r="J708" s="239"/>
      <c r="K708" s="239"/>
      <c r="L708" s="244"/>
      <c r="M708" s="245"/>
      <c r="N708" s="246"/>
      <c r="O708" s="246"/>
      <c r="P708" s="246"/>
      <c r="Q708" s="246"/>
      <c r="R708" s="246"/>
      <c r="S708" s="246"/>
      <c r="T708" s="247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8" t="s">
        <v>170</v>
      </c>
      <c r="AU708" s="248" t="s">
        <v>157</v>
      </c>
      <c r="AV708" s="13" t="s">
        <v>87</v>
      </c>
      <c r="AW708" s="13" t="s">
        <v>35</v>
      </c>
      <c r="AX708" s="13" t="s">
        <v>77</v>
      </c>
      <c r="AY708" s="248" t="s">
        <v>156</v>
      </c>
    </row>
    <row r="709" s="14" customFormat="1">
      <c r="A709" s="14"/>
      <c r="B709" s="249"/>
      <c r="C709" s="250"/>
      <c r="D709" s="233" t="s">
        <v>170</v>
      </c>
      <c r="E709" s="251" t="s">
        <v>1</v>
      </c>
      <c r="F709" s="252" t="s">
        <v>174</v>
      </c>
      <c r="G709" s="250"/>
      <c r="H709" s="253">
        <v>29</v>
      </c>
      <c r="I709" s="254"/>
      <c r="J709" s="250"/>
      <c r="K709" s="250"/>
      <c r="L709" s="255"/>
      <c r="M709" s="256"/>
      <c r="N709" s="257"/>
      <c r="O709" s="257"/>
      <c r="P709" s="257"/>
      <c r="Q709" s="257"/>
      <c r="R709" s="257"/>
      <c r="S709" s="257"/>
      <c r="T709" s="258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9" t="s">
        <v>170</v>
      </c>
      <c r="AU709" s="259" t="s">
        <v>157</v>
      </c>
      <c r="AV709" s="14" t="s">
        <v>166</v>
      </c>
      <c r="AW709" s="14" t="s">
        <v>35</v>
      </c>
      <c r="AX709" s="14" t="s">
        <v>85</v>
      </c>
      <c r="AY709" s="259" t="s">
        <v>156</v>
      </c>
    </row>
    <row r="710" s="2" customFormat="1" ht="21.75" customHeight="1">
      <c r="A710" s="40"/>
      <c r="B710" s="41"/>
      <c r="C710" s="220" t="s">
        <v>933</v>
      </c>
      <c r="D710" s="220" t="s">
        <v>161</v>
      </c>
      <c r="E710" s="221" t="s">
        <v>1883</v>
      </c>
      <c r="F710" s="222" t="s">
        <v>1884</v>
      </c>
      <c r="G710" s="223" t="s">
        <v>164</v>
      </c>
      <c r="H710" s="224">
        <v>18</v>
      </c>
      <c r="I710" s="225"/>
      <c r="J710" s="226">
        <f>ROUND(I710*H710,2)</f>
        <v>0</v>
      </c>
      <c r="K710" s="222" t="s">
        <v>165</v>
      </c>
      <c r="L710" s="46"/>
      <c r="M710" s="227" t="s">
        <v>1</v>
      </c>
      <c r="N710" s="228" t="s">
        <v>42</v>
      </c>
      <c r="O710" s="93"/>
      <c r="P710" s="229">
        <f>O710*H710</f>
        <v>0</v>
      </c>
      <c r="Q710" s="229">
        <v>0.00014999999999999999</v>
      </c>
      <c r="R710" s="229">
        <f>Q710*H710</f>
        <v>0.0026999999999999997</v>
      </c>
      <c r="S710" s="229">
        <v>0</v>
      </c>
      <c r="T710" s="230">
        <f>S710*H710</f>
        <v>0</v>
      </c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R710" s="231" t="s">
        <v>273</v>
      </c>
      <c r="AT710" s="231" t="s">
        <v>161</v>
      </c>
      <c r="AU710" s="231" t="s">
        <v>157</v>
      </c>
      <c r="AY710" s="19" t="s">
        <v>156</v>
      </c>
      <c r="BE710" s="232">
        <f>IF(N710="základní",J710,0)</f>
        <v>0</v>
      </c>
      <c r="BF710" s="232">
        <f>IF(N710="snížená",J710,0)</f>
        <v>0</v>
      </c>
      <c r="BG710" s="232">
        <f>IF(N710="zákl. přenesená",J710,0)</f>
        <v>0</v>
      </c>
      <c r="BH710" s="232">
        <f>IF(N710="sníž. přenesená",J710,0)</f>
        <v>0</v>
      </c>
      <c r="BI710" s="232">
        <f>IF(N710="nulová",J710,0)</f>
        <v>0</v>
      </c>
      <c r="BJ710" s="19" t="s">
        <v>85</v>
      </c>
      <c r="BK710" s="232">
        <f>ROUND(I710*H710,2)</f>
        <v>0</v>
      </c>
      <c r="BL710" s="19" t="s">
        <v>273</v>
      </c>
      <c r="BM710" s="231" t="s">
        <v>1885</v>
      </c>
    </row>
    <row r="711" s="2" customFormat="1">
      <c r="A711" s="40"/>
      <c r="B711" s="41"/>
      <c r="C711" s="42"/>
      <c r="D711" s="233" t="s">
        <v>168</v>
      </c>
      <c r="E711" s="42"/>
      <c r="F711" s="234" t="s">
        <v>1886</v>
      </c>
      <c r="G711" s="42"/>
      <c r="H711" s="42"/>
      <c r="I711" s="235"/>
      <c r="J711" s="42"/>
      <c r="K711" s="42"/>
      <c r="L711" s="46"/>
      <c r="M711" s="236"/>
      <c r="N711" s="237"/>
      <c r="O711" s="93"/>
      <c r="P711" s="93"/>
      <c r="Q711" s="93"/>
      <c r="R711" s="93"/>
      <c r="S711" s="93"/>
      <c r="T711" s="94"/>
      <c r="U711" s="40"/>
      <c r="V711" s="40"/>
      <c r="W711" s="40"/>
      <c r="X711" s="40"/>
      <c r="Y711" s="40"/>
      <c r="Z711" s="40"/>
      <c r="AA711" s="40"/>
      <c r="AB711" s="40"/>
      <c r="AC711" s="40"/>
      <c r="AD711" s="40"/>
      <c r="AE711" s="40"/>
      <c r="AT711" s="19" t="s">
        <v>168</v>
      </c>
      <c r="AU711" s="19" t="s">
        <v>157</v>
      </c>
    </row>
    <row r="712" s="2" customFormat="1" ht="24.15" customHeight="1">
      <c r="A712" s="40"/>
      <c r="B712" s="41"/>
      <c r="C712" s="270" t="s">
        <v>939</v>
      </c>
      <c r="D712" s="270" t="s">
        <v>274</v>
      </c>
      <c r="E712" s="271" t="s">
        <v>1887</v>
      </c>
      <c r="F712" s="272" t="s">
        <v>1888</v>
      </c>
      <c r="G712" s="273" t="s">
        <v>164</v>
      </c>
      <c r="H712" s="274">
        <v>18</v>
      </c>
      <c r="I712" s="275"/>
      <c r="J712" s="276">
        <f>ROUND(I712*H712,2)</f>
        <v>0</v>
      </c>
      <c r="K712" s="272" t="s">
        <v>165</v>
      </c>
      <c r="L712" s="277"/>
      <c r="M712" s="278" t="s">
        <v>1</v>
      </c>
      <c r="N712" s="279" t="s">
        <v>42</v>
      </c>
      <c r="O712" s="93"/>
      <c r="P712" s="229">
        <f>O712*H712</f>
        <v>0</v>
      </c>
      <c r="Q712" s="229">
        <v>0.00089999999999999998</v>
      </c>
      <c r="R712" s="229">
        <f>Q712*H712</f>
        <v>0.016199999999999999</v>
      </c>
      <c r="S712" s="229">
        <v>0</v>
      </c>
      <c r="T712" s="230">
        <f>S712*H712</f>
        <v>0</v>
      </c>
      <c r="U712" s="40"/>
      <c r="V712" s="40"/>
      <c r="W712" s="40"/>
      <c r="X712" s="40"/>
      <c r="Y712" s="40"/>
      <c r="Z712" s="40"/>
      <c r="AA712" s="40"/>
      <c r="AB712" s="40"/>
      <c r="AC712" s="40"/>
      <c r="AD712" s="40"/>
      <c r="AE712" s="40"/>
      <c r="AR712" s="231" t="s">
        <v>379</v>
      </c>
      <c r="AT712" s="231" t="s">
        <v>274</v>
      </c>
      <c r="AU712" s="231" t="s">
        <v>157</v>
      </c>
      <c r="AY712" s="19" t="s">
        <v>156</v>
      </c>
      <c r="BE712" s="232">
        <f>IF(N712="základní",J712,0)</f>
        <v>0</v>
      </c>
      <c r="BF712" s="232">
        <f>IF(N712="snížená",J712,0)</f>
        <v>0</v>
      </c>
      <c r="BG712" s="232">
        <f>IF(N712="zákl. přenesená",J712,0)</f>
        <v>0</v>
      </c>
      <c r="BH712" s="232">
        <f>IF(N712="sníž. přenesená",J712,0)</f>
        <v>0</v>
      </c>
      <c r="BI712" s="232">
        <f>IF(N712="nulová",J712,0)</f>
        <v>0</v>
      </c>
      <c r="BJ712" s="19" t="s">
        <v>85</v>
      </c>
      <c r="BK712" s="232">
        <f>ROUND(I712*H712,2)</f>
        <v>0</v>
      </c>
      <c r="BL712" s="19" t="s">
        <v>273</v>
      </c>
      <c r="BM712" s="231" t="s">
        <v>1889</v>
      </c>
    </row>
    <row r="713" s="2" customFormat="1">
      <c r="A713" s="40"/>
      <c r="B713" s="41"/>
      <c r="C713" s="42"/>
      <c r="D713" s="233" t="s">
        <v>168</v>
      </c>
      <c r="E713" s="42"/>
      <c r="F713" s="234" t="s">
        <v>1888</v>
      </c>
      <c r="G713" s="42"/>
      <c r="H713" s="42"/>
      <c r="I713" s="235"/>
      <c r="J713" s="42"/>
      <c r="K713" s="42"/>
      <c r="L713" s="46"/>
      <c r="M713" s="236"/>
      <c r="N713" s="237"/>
      <c r="O713" s="93"/>
      <c r="P713" s="93"/>
      <c r="Q713" s="93"/>
      <c r="R713" s="93"/>
      <c r="S713" s="93"/>
      <c r="T713" s="94"/>
      <c r="U713" s="40"/>
      <c r="V713" s="40"/>
      <c r="W713" s="40"/>
      <c r="X713" s="40"/>
      <c r="Y713" s="40"/>
      <c r="Z713" s="40"/>
      <c r="AA713" s="40"/>
      <c r="AB713" s="40"/>
      <c r="AC713" s="40"/>
      <c r="AD713" s="40"/>
      <c r="AE713" s="40"/>
      <c r="AT713" s="19" t="s">
        <v>168</v>
      </c>
      <c r="AU713" s="19" t="s">
        <v>157</v>
      </c>
    </row>
    <row r="714" s="13" customFormat="1">
      <c r="A714" s="13"/>
      <c r="B714" s="238"/>
      <c r="C714" s="239"/>
      <c r="D714" s="233" t="s">
        <v>170</v>
      </c>
      <c r="E714" s="240" t="s">
        <v>1</v>
      </c>
      <c r="F714" s="241" t="s">
        <v>1784</v>
      </c>
      <c r="G714" s="239"/>
      <c r="H714" s="242">
        <v>18</v>
      </c>
      <c r="I714" s="243"/>
      <c r="J714" s="239"/>
      <c r="K714" s="239"/>
      <c r="L714" s="244"/>
      <c r="M714" s="245"/>
      <c r="N714" s="246"/>
      <c r="O714" s="246"/>
      <c r="P714" s="246"/>
      <c r="Q714" s="246"/>
      <c r="R714" s="246"/>
      <c r="S714" s="246"/>
      <c r="T714" s="247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8" t="s">
        <v>170</v>
      </c>
      <c r="AU714" s="248" t="s">
        <v>157</v>
      </c>
      <c r="AV714" s="13" t="s">
        <v>87</v>
      </c>
      <c r="AW714" s="13" t="s">
        <v>35</v>
      </c>
      <c r="AX714" s="13" t="s">
        <v>77</v>
      </c>
      <c r="AY714" s="248" t="s">
        <v>156</v>
      </c>
    </row>
    <row r="715" s="14" customFormat="1">
      <c r="A715" s="14"/>
      <c r="B715" s="249"/>
      <c r="C715" s="250"/>
      <c r="D715" s="233" t="s">
        <v>170</v>
      </c>
      <c r="E715" s="251" t="s">
        <v>1</v>
      </c>
      <c r="F715" s="252" t="s">
        <v>174</v>
      </c>
      <c r="G715" s="250"/>
      <c r="H715" s="253">
        <v>18</v>
      </c>
      <c r="I715" s="254"/>
      <c r="J715" s="250"/>
      <c r="K715" s="250"/>
      <c r="L715" s="255"/>
      <c r="M715" s="256"/>
      <c r="N715" s="257"/>
      <c r="O715" s="257"/>
      <c r="P715" s="257"/>
      <c r="Q715" s="257"/>
      <c r="R715" s="257"/>
      <c r="S715" s="257"/>
      <c r="T715" s="258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9" t="s">
        <v>170</v>
      </c>
      <c r="AU715" s="259" t="s">
        <v>157</v>
      </c>
      <c r="AV715" s="14" t="s">
        <v>166</v>
      </c>
      <c r="AW715" s="14" t="s">
        <v>35</v>
      </c>
      <c r="AX715" s="14" t="s">
        <v>85</v>
      </c>
      <c r="AY715" s="259" t="s">
        <v>156</v>
      </c>
    </row>
    <row r="716" s="2" customFormat="1" ht="24.15" customHeight="1">
      <c r="A716" s="40"/>
      <c r="B716" s="41"/>
      <c r="C716" s="220" t="s">
        <v>946</v>
      </c>
      <c r="D716" s="220" t="s">
        <v>161</v>
      </c>
      <c r="E716" s="221" t="s">
        <v>1890</v>
      </c>
      <c r="F716" s="222" t="s">
        <v>1891</v>
      </c>
      <c r="G716" s="223" t="s">
        <v>209</v>
      </c>
      <c r="H716" s="224">
        <v>0.432</v>
      </c>
      <c r="I716" s="225"/>
      <c r="J716" s="226">
        <f>ROUND(I716*H716,2)</f>
        <v>0</v>
      </c>
      <c r="K716" s="222" t="s">
        <v>165</v>
      </c>
      <c r="L716" s="46"/>
      <c r="M716" s="227" t="s">
        <v>1</v>
      </c>
      <c r="N716" s="228" t="s">
        <v>42</v>
      </c>
      <c r="O716" s="93"/>
      <c r="P716" s="229">
        <f>O716*H716</f>
        <v>0</v>
      </c>
      <c r="Q716" s="229">
        <v>0</v>
      </c>
      <c r="R716" s="229">
        <f>Q716*H716</f>
        <v>0</v>
      </c>
      <c r="S716" s="229">
        <v>0</v>
      </c>
      <c r="T716" s="230">
        <f>S716*H716</f>
        <v>0</v>
      </c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R716" s="231" t="s">
        <v>273</v>
      </c>
      <c r="AT716" s="231" t="s">
        <v>161</v>
      </c>
      <c r="AU716" s="231" t="s">
        <v>157</v>
      </c>
      <c r="AY716" s="19" t="s">
        <v>156</v>
      </c>
      <c r="BE716" s="232">
        <f>IF(N716="základní",J716,0)</f>
        <v>0</v>
      </c>
      <c r="BF716" s="232">
        <f>IF(N716="snížená",J716,0)</f>
        <v>0</v>
      </c>
      <c r="BG716" s="232">
        <f>IF(N716="zákl. přenesená",J716,0)</f>
        <v>0</v>
      </c>
      <c r="BH716" s="232">
        <f>IF(N716="sníž. přenesená",J716,0)</f>
        <v>0</v>
      </c>
      <c r="BI716" s="232">
        <f>IF(N716="nulová",J716,0)</f>
        <v>0</v>
      </c>
      <c r="BJ716" s="19" t="s">
        <v>85</v>
      </c>
      <c r="BK716" s="232">
        <f>ROUND(I716*H716,2)</f>
        <v>0</v>
      </c>
      <c r="BL716" s="19" t="s">
        <v>273</v>
      </c>
      <c r="BM716" s="231" t="s">
        <v>1892</v>
      </c>
    </row>
    <row r="717" s="2" customFormat="1">
      <c r="A717" s="40"/>
      <c r="B717" s="41"/>
      <c r="C717" s="42"/>
      <c r="D717" s="233" t="s">
        <v>168</v>
      </c>
      <c r="E717" s="42"/>
      <c r="F717" s="234" t="s">
        <v>1893</v>
      </c>
      <c r="G717" s="42"/>
      <c r="H717" s="42"/>
      <c r="I717" s="235"/>
      <c r="J717" s="42"/>
      <c r="K717" s="42"/>
      <c r="L717" s="46"/>
      <c r="M717" s="236"/>
      <c r="N717" s="237"/>
      <c r="O717" s="93"/>
      <c r="P717" s="93"/>
      <c r="Q717" s="93"/>
      <c r="R717" s="93"/>
      <c r="S717" s="93"/>
      <c r="T717" s="94"/>
      <c r="U717" s="40"/>
      <c r="V717" s="40"/>
      <c r="W717" s="40"/>
      <c r="X717" s="40"/>
      <c r="Y717" s="40"/>
      <c r="Z717" s="40"/>
      <c r="AA717" s="40"/>
      <c r="AB717" s="40"/>
      <c r="AC717" s="40"/>
      <c r="AD717" s="40"/>
      <c r="AE717" s="40"/>
      <c r="AT717" s="19" t="s">
        <v>168</v>
      </c>
      <c r="AU717" s="19" t="s">
        <v>157</v>
      </c>
    </row>
    <row r="718" s="2" customFormat="1" ht="33" customHeight="1">
      <c r="A718" s="40"/>
      <c r="B718" s="41"/>
      <c r="C718" s="220" t="s">
        <v>952</v>
      </c>
      <c r="D718" s="220" t="s">
        <v>161</v>
      </c>
      <c r="E718" s="221" t="s">
        <v>1894</v>
      </c>
      <c r="F718" s="222" t="s">
        <v>1895</v>
      </c>
      <c r="G718" s="223" t="s">
        <v>209</v>
      </c>
      <c r="H718" s="224">
        <v>0.432</v>
      </c>
      <c r="I718" s="225"/>
      <c r="J718" s="226">
        <f>ROUND(I718*H718,2)</f>
        <v>0</v>
      </c>
      <c r="K718" s="222" t="s">
        <v>165</v>
      </c>
      <c r="L718" s="46"/>
      <c r="M718" s="227" t="s">
        <v>1</v>
      </c>
      <c r="N718" s="228" t="s">
        <v>42</v>
      </c>
      <c r="O718" s="93"/>
      <c r="P718" s="229">
        <f>O718*H718</f>
        <v>0</v>
      </c>
      <c r="Q718" s="229">
        <v>0</v>
      </c>
      <c r="R718" s="229">
        <f>Q718*H718</f>
        <v>0</v>
      </c>
      <c r="S718" s="229">
        <v>0</v>
      </c>
      <c r="T718" s="230">
        <f>S718*H718</f>
        <v>0</v>
      </c>
      <c r="U718" s="40"/>
      <c r="V718" s="40"/>
      <c r="W718" s="40"/>
      <c r="X718" s="40"/>
      <c r="Y718" s="40"/>
      <c r="Z718" s="40"/>
      <c r="AA718" s="40"/>
      <c r="AB718" s="40"/>
      <c r="AC718" s="40"/>
      <c r="AD718" s="40"/>
      <c r="AE718" s="40"/>
      <c r="AR718" s="231" t="s">
        <v>273</v>
      </c>
      <c r="AT718" s="231" t="s">
        <v>161</v>
      </c>
      <c r="AU718" s="231" t="s">
        <v>157</v>
      </c>
      <c r="AY718" s="19" t="s">
        <v>156</v>
      </c>
      <c r="BE718" s="232">
        <f>IF(N718="základní",J718,0)</f>
        <v>0</v>
      </c>
      <c r="BF718" s="232">
        <f>IF(N718="snížená",J718,0)</f>
        <v>0</v>
      </c>
      <c r="BG718" s="232">
        <f>IF(N718="zákl. přenesená",J718,0)</f>
        <v>0</v>
      </c>
      <c r="BH718" s="232">
        <f>IF(N718="sníž. přenesená",J718,0)</f>
        <v>0</v>
      </c>
      <c r="BI718" s="232">
        <f>IF(N718="nulová",J718,0)</f>
        <v>0</v>
      </c>
      <c r="BJ718" s="19" t="s">
        <v>85</v>
      </c>
      <c r="BK718" s="232">
        <f>ROUND(I718*H718,2)</f>
        <v>0</v>
      </c>
      <c r="BL718" s="19" t="s">
        <v>273</v>
      </c>
      <c r="BM718" s="231" t="s">
        <v>1896</v>
      </c>
    </row>
    <row r="719" s="2" customFormat="1">
      <c r="A719" s="40"/>
      <c r="B719" s="41"/>
      <c r="C719" s="42"/>
      <c r="D719" s="233" t="s">
        <v>168</v>
      </c>
      <c r="E719" s="42"/>
      <c r="F719" s="234" t="s">
        <v>1897</v>
      </c>
      <c r="G719" s="42"/>
      <c r="H719" s="42"/>
      <c r="I719" s="235"/>
      <c r="J719" s="42"/>
      <c r="K719" s="42"/>
      <c r="L719" s="46"/>
      <c r="M719" s="236"/>
      <c r="N719" s="237"/>
      <c r="O719" s="93"/>
      <c r="P719" s="93"/>
      <c r="Q719" s="93"/>
      <c r="R719" s="93"/>
      <c r="S719" s="93"/>
      <c r="T719" s="94"/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T719" s="19" t="s">
        <v>168</v>
      </c>
      <c r="AU719" s="19" t="s">
        <v>157</v>
      </c>
    </row>
    <row r="720" s="12" customFormat="1" ht="20.88" customHeight="1">
      <c r="A720" s="12"/>
      <c r="B720" s="204"/>
      <c r="C720" s="205"/>
      <c r="D720" s="206" t="s">
        <v>76</v>
      </c>
      <c r="E720" s="218" t="s">
        <v>1898</v>
      </c>
      <c r="F720" s="218" t="s">
        <v>1899</v>
      </c>
      <c r="G720" s="205"/>
      <c r="H720" s="205"/>
      <c r="I720" s="208"/>
      <c r="J720" s="219">
        <f>BK720</f>
        <v>0</v>
      </c>
      <c r="K720" s="205"/>
      <c r="L720" s="210"/>
      <c r="M720" s="211"/>
      <c r="N720" s="212"/>
      <c r="O720" s="212"/>
      <c r="P720" s="213">
        <f>SUM(P721:P764)</f>
        <v>0</v>
      </c>
      <c r="Q720" s="212"/>
      <c r="R720" s="213">
        <f>SUM(R721:R764)</f>
        <v>0.57050999999999996</v>
      </c>
      <c r="S720" s="212"/>
      <c r="T720" s="214">
        <f>SUM(T721:T764)</f>
        <v>0</v>
      </c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R720" s="215" t="s">
        <v>87</v>
      </c>
      <c r="AT720" s="216" t="s">
        <v>76</v>
      </c>
      <c r="AU720" s="216" t="s">
        <v>87</v>
      </c>
      <c r="AY720" s="215" t="s">
        <v>156</v>
      </c>
      <c r="BK720" s="217">
        <f>SUM(BK721:BK764)</f>
        <v>0</v>
      </c>
    </row>
    <row r="721" s="2" customFormat="1" ht="24.15" customHeight="1">
      <c r="A721" s="40"/>
      <c r="B721" s="41"/>
      <c r="C721" s="220" t="s">
        <v>958</v>
      </c>
      <c r="D721" s="220" t="s">
        <v>161</v>
      </c>
      <c r="E721" s="221" t="s">
        <v>1900</v>
      </c>
      <c r="F721" s="222" t="s">
        <v>1901</v>
      </c>
      <c r="G721" s="223" t="s">
        <v>1739</v>
      </c>
      <c r="H721" s="224">
        <v>3</v>
      </c>
      <c r="I721" s="225"/>
      <c r="J721" s="226">
        <f>ROUND(I721*H721,2)</f>
        <v>0</v>
      </c>
      <c r="K721" s="222" t="s">
        <v>165</v>
      </c>
      <c r="L721" s="46"/>
      <c r="M721" s="227" t="s">
        <v>1</v>
      </c>
      <c r="N721" s="228" t="s">
        <v>42</v>
      </c>
      <c r="O721" s="93"/>
      <c r="P721" s="229">
        <f>O721*H721</f>
        <v>0</v>
      </c>
      <c r="Q721" s="229">
        <v>0</v>
      </c>
      <c r="R721" s="229">
        <f>Q721*H721</f>
        <v>0</v>
      </c>
      <c r="S721" s="229">
        <v>0</v>
      </c>
      <c r="T721" s="230">
        <f>S721*H721</f>
        <v>0</v>
      </c>
      <c r="U721" s="40"/>
      <c r="V721" s="40"/>
      <c r="W721" s="40"/>
      <c r="X721" s="40"/>
      <c r="Y721" s="40"/>
      <c r="Z721" s="40"/>
      <c r="AA721" s="40"/>
      <c r="AB721" s="40"/>
      <c r="AC721" s="40"/>
      <c r="AD721" s="40"/>
      <c r="AE721" s="40"/>
      <c r="AR721" s="231" t="s">
        <v>273</v>
      </c>
      <c r="AT721" s="231" t="s">
        <v>161</v>
      </c>
      <c r="AU721" s="231" t="s">
        <v>157</v>
      </c>
      <c r="AY721" s="19" t="s">
        <v>156</v>
      </c>
      <c r="BE721" s="232">
        <f>IF(N721="základní",J721,0)</f>
        <v>0</v>
      </c>
      <c r="BF721" s="232">
        <f>IF(N721="snížená",J721,0)</f>
        <v>0</v>
      </c>
      <c r="BG721" s="232">
        <f>IF(N721="zákl. přenesená",J721,0)</f>
        <v>0</v>
      </c>
      <c r="BH721" s="232">
        <f>IF(N721="sníž. přenesená",J721,0)</f>
        <v>0</v>
      </c>
      <c r="BI721" s="232">
        <f>IF(N721="nulová",J721,0)</f>
        <v>0</v>
      </c>
      <c r="BJ721" s="19" t="s">
        <v>85</v>
      </c>
      <c r="BK721" s="232">
        <f>ROUND(I721*H721,2)</f>
        <v>0</v>
      </c>
      <c r="BL721" s="19" t="s">
        <v>273</v>
      </c>
      <c r="BM721" s="231" t="s">
        <v>1902</v>
      </c>
    </row>
    <row r="722" s="2" customFormat="1">
      <c r="A722" s="40"/>
      <c r="B722" s="41"/>
      <c r="C722" s="42"/>
      <c r="D722" s="233" t="s">
        <v>168</v>
      </c>
      <c r="E722" s="42"/>
      <c r="F722" s="234" t="s">
        <v>1903</v>
      </c>
      <c r="G722" s="42"/>
      <c r="H722" s="42"/>
      <c r="I722" s="235"/>
      <c r="J722" s="42"/>
      <c r="K722" s="42"/>
      <c r="L722" s="46"/>
      <c r="M722" s="236"/>
      <c r="N722" s="237"/>
      <c r="O722" s="93"/>
      <c r="P722" s="93"/>
      <c r="Q722" s="93"/>
      <c r="R722" s="93"/>
      <c r="S722" s="93"/>
      <c r="T722" s="94"/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T722" s="19" t="s">
        <v>168</v>
      </c>
      <c r="AU722" s="19" t="s">
        <v>157</v>
      </c>
    </row>
    <row r="723" s="2" customFormat="1" ht="37.8" customHeight="1">
      <c r="A723" s="40"/>
      <c r="B723" s="41"/>
      <c r="C723" s="270" t="s">
        <v>965</v>
      </c>
      <c r="D723" s="270" t="s">
        <v>274</v>
      </c>
      <c r="E723" s="271" t="s">
        <v>1904</v>
      </c>
      <c r="F723" s="272" t="s">
        <v>1905</v>
      </c>
      <c r="G723" s="273" t="s">
        <v>164</v>
      </c>
      <c r="H723" s="274">
        <v>3</v>
      </c>
      <c r="I723" s="275"/>
      <c r="J723" s="276">
        <f>ROUND(I723*H723,2)</f>
        <v>0</v>
      </c>
      <c r="K723" s="272" t="s">
        <v>165</v>
      </c>
      <c r="L723" s="277"/>
      <c r="M723" s="278" t="s">
        <v>1</v>
      </c>
      <c r="N723" s="279" t="s">
        <v>42</v>
      </c>
      <c r="O723" s="93"/>
      <c r="P723" s="229">
        <f>O723*H723</f>
        <v>0</v>
      </c>
      <c r="Q723" s="229">
        <v>0.012</v>
      </c>
      <c r="R723" s="229">
        <f>Q723*H723</f>
        <v>0.036000000000000004</v>
      </c>
      <c r="S723" s="229">
        <v>0</v>
      </c>
      <c r="T723" s="230">
        <f>S723*H723</f>
        <v>0</v>
      </c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R723" s="231" t="s">
        <v>379</v>
      </c>
      <c r="AT723" s="231" t="s">
        <v>274</v>
      </c>
      <c r="AU723" s="231" t="s">
        <v>157</v>
      </c>
      <c r="AY723" s="19" t="s">
        <v>156</v>
      </c>
      <c r="BE723" s="232">
        <f>IF(N723="základní",J723,0)</f>
        <v>0</v>
      </c>
      <c r="BF723" s="232">
        <f>IF(N723="snížená",J723,0)</f>
        <v>0</v>
      </c>
      <c r="BG723" s="232">
        <f>IF(N723="zákl. přenesená",J723,0)</f>
        <v>0</v>
      </c>
      <c r="BH723" s="232">
        <f>IF(N723="sníž. přenesená",J723,0)</f>
        <v>0</v>
      </c>
      <c r="BI723" s="232">
        <f>IF(N723="nulová",J723,0)</f>
        <v>0</v>
      </c>
      <c r="BJ723" s="19" t="s">
        <v>85</v>
      </c>
      <c r="BK723" s="232">
        <f>ROUND(I723*H723,2)</f>
        <v>0</v>
      </c>
      <c r="BL723" s="19" t="s">
        <v>273</v>
      </c>
      <c r="BM723" s="231" t="s">
        <v>1906</v>
      </c>
    </row>
    <row r="724" s="2" customFormat="1">
      <c r="A724" s="40"/>
      <c r="B724" s="41"/>
      <c r="C724" s="42"/>
      <c r="D724" s="233" t="s">
        <v>168</v>
      </c>
      <c r="E724" s="42"/>
      <c r="F724" s="234" t="s">
        <v>1905</v>
      </c>
      <c r="G724" s="42"/>
      <c r="H724" s="42"/>
      <c r="I724" s="235"/>
      <c r="J724" s="42"/>
      <c r="K724" s="42"/>
      <c r="L724" s="46"/>
      <c r="M724" s="236"/>
      <c r="N724" s="237"/>
      <c r="O724" s="93"/>
      <c r="P724" s="93"/>
      <c r="Q724" s="93"/>
      <c r="R724" s="93"/>
      <c r="S724" s="93"/>
      <c r="T724" s="94"/>
      <c r="U724" s="40"/>
      <c r="V724" s="40"/>
      <c r="W724" s="40"/>
      <c r="X724" s="40"/>
      <c r="Y724" s="40"/>
      <c r="Z724" s="40"/>
      <c r="AA724" s="40"/>
      <c r="AB724" s="40"/>
      <c r="AC724" s="40"/>
      <c r="AD724" s="40"/>
      <c r="AE724" s="40"/>
      <c r="AT724" s="19" t="s">
        <v>168</v>
      </c>
      <c r="AU724" s="19" t="s">
        <v>157</v>
      </c>
    </row>
    <row r="725" s="15" customFormat="1">
      <c r="A725" s="15"/>
      <c r="B725" s="260"/>
      <c r="C725" s="261"/>
      <c r="D725" s="233" t="s">
        <v>170</v>
      </c>
      <c r="E725" s="262" t="s">
        <v>1</v>
      </c>
      <c r="F725" s="263" t="s">
        <v>1907</v>
      </c>
      <c r="G725" s="261"/>
      <c r="H725" s="262" t="s">
        <v>1</v>
      </c>
      <c r="I725" s="264"/>
      <c r="J725" s="261"/>
      <c r="K725" s="261"/>
      <c r="L725" s="265"/>
      <c r="M725" s="266"/>
      <c r="N725" s="267"/>
      <c r="O725" s="267"/>
      <c r="P725" s="267"/>
      <c r="Q725" s="267"/>
      <c r="R725" s="267"/>
      <c r="S725" s="267"/>
      <c r="T725" s="268"/>
      <c r="U725" s="15"/>
      <c r="V725" s="15"/>
      <c r="W725" s="15"/>
      <c r="X725" s="15"/>
      <c r="Y725" s="15"/>
      <c r="Z725" s="15"/>
      <c r="AA725" s="15"/>
      <c r="AB725" s="15"/>
      <c r="AC725" s="15"/>
      <c r="AD725" s="15"/>
      <c r="AE725" s="15"/>
      <c r="AT725" s="269" t="s">
        <v>170</v>
      </c>
      <c r="AU725" s="269" t="s">
        <v>157</v>
      </c>
      <c r="AV725" s="15" t="s">
        <v>85</v>
      </c>
      <c r="AW725" s="15" t="s">
        <v>35</v>
      </c>
      <c r="AX725" s="15" t="s">
        <v>77</v>
      </c>
      <c r="AY725" s="269" t="s">
        <v>156</v>
      </c>
    </row>
    <row r="726" s="13" customFormat="1">
      <c r="A726" s="13"/>
      <c r="B726" s="238"/>
      <c r="C726" s="239"/>
      <c r="D726" s="233" t="s">
        <v>170</v>
      </c>
      <c r="E726" s="240" t="s">
        <v>1</v>
      </c>
      <c r="F726" s="241" t="s">
        <v>1908</v>
      </c>
      <c r="G726" s="239"/>
      <c r="H726" s="242">
        <v>3</v>
      </c>
      <c r="I726" s="243"/>
      <c r="J726" s="239"/>
      <c r="K726" s="239"/>
      <c r="L726" s="244"/>
      <c r="M726" s="245"/>
      <c r="N726" s="246"/>
      <c r="O726" s="246"/>
      <c r="P726" s="246"/>
      <c r="Q726" s="246"/>
      <c r="R726" s="246"/>
      <c r="S726" s="246"/>
      <c r="T726" s="247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8" t="s">
        <v>170</v>
      </c>
      <c r="AU726" s="248" t="s">
        <v>157</v>
      </c>
      <c r="AV726" s="13" t="s">
        <v>87</v>
      </c>
      <c r="AW726" s="13" t="s">
        <v>35</v>
      </c>
      <c r="AX726" s="13" t="s">
        <v>77</v>
      </c>
      <c r="AY726" s="248" t="s">
        <v>156</v>
      </c>
    </row>
    <row r="727" s="14" customFormat="1">
      <c r="A727" s="14"/>
      <c r="B727" s="249"/>
      <c r="C727" s="250"/>
      <c r="D727" s="233" t="s">
        <v>170</v>
      </c>
      <c r="E727" s="251" t="s">
        <v>1</v>
      </c>
      <c r="F727" s="252" t="s">
        <v>174</v>
      </c>
      <c r="G727" s="250"/>
      <c r="H727" s="253">
        <v>3</v>
      </c>
      <c r="I727" s="254"/>
      <c r="J727" s="250"/>
      <c r="K727" s="250"/>
      <c r="L727" s="255"/>
      <c r="M727" s="256"/>
      <c r="N727" s="257"/>
      <c r="O727" s="257"/>
      <c r="P727" s="257"/>
      <c r="Q727" s="257"/>
      <c r="R727" s="257"/>
      <c r="S727" s="257"/>
      <c r="T727" s="258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9" t="s">
        <v>170</v>
      </c>
      <c r="AU727" s="259" t="s">
        <v>157</v>
      </c>
      <c r="AV727" s="14" t="s">
        <v>166</v>
      </c>
      <c r="AW727" s="14" t="s">
        <v>35</v>
      </c>
      <c r="AX727" s="14" t="s">
        <v>85</v>
      </c>
      <c r="AY727" s="259" t="s">
        <v>156</v>
      </c>
    </row>
    <row r="728" s="2" customFormat="1" ht="24.15" customHeight="1">
      <c r="A728" s="40"/>
      <c r="B728" s="41"/>
      <c r="C728" s="220" t="s">
        <v>973</v>
      </c>
      <c r="D728" s="220" t="s">
        <v>161</v>
      </c>
      <c r="E728" s="221" t="s">
        <v>1909</v>
      </c>
      <c r="F728" s="222" t="s">
        <v>1910</v>
      </c>
      <c r="G728" s="223" t="s">
        <v>1739</v>
      </c>
      <c r="H728" s="224">
        <v>3</v>
      </c>
      <c r="I728" s="225"/>
      <c r="J728" s="226">
        <f>ROUND(I728*H728,2)</f>
        <v>0</v>
      </c>
      <c r="K728" s="222" t="s">
        <v>165</v>
      </c>
      <c r="L728" s="46"/>
      <c r="M728" s="227" t="s">
        <v>1</v>
      </c>
      <c r="N728" s="228" t="s">
        <v>42</v>
      </c>
      <c r="O728" s="93"/>
      <c r="P728" s="229">
        <f>O728*H728</f>
        <v>0</v>
      </c>
      <c r="Q728" s="229">
        <v>0</v>
      </c>
      <c r="R728" s="229">
        <f>Q728*H728</f>
        <v>0</v>
      </c>
      <c r="S728" s="229">
        <v>0</v>
      </c>
      <c r="T728" s="230">
        <f>S728*H728</f>
        <v>0</v>
      </c>
      <c r="U728" s="40"/>
      <c r="V728" s="40"/>
      <c r="W728" s="40"/>
      <c r="X728" s="40"/>
      <c r="Y728" s="40"/>
      <c r="Z728" s="40"/>
      <c r="AA728" s="40"/>
      <c r="AB728" s="40"/>
      <c r="AC728" s="40"/>
      <c r="AD728" s="40"/>
      <c r="AE728" s="40"/>
      <c r="AR728" s="231" t="s">
        <v>273</v>
      </c>
      <c r="AT728" s="231" t="s">
        <v>161</v>
      </c>
      <c r="AU728" s="231" t="s">
        <v>157</v>
      </c>
      <c r="AY728" s="19" t="s">
        <v>156</v>
      </c>
      <c r="BE728" s="232">
        <f>IF(N728="základní",J728,0)</f>
        <v>0</v>
      </c>
      <c r="BF728" s="232">
        <f>IF(N728="snížená",J728,0)</f>
        <v>0</v>
      </c>
      <c r="BG728" s="232">
        <f>IF(N728="zákl. přenesená",J728,0)</f>
        <v>0</v>
      </c>
      <c r="BH728" s="232">
        <f>IF(N728="sníž. přenesená",J728,0)</f>
        <v>0</v>
      </c>
      <c r="BI728" s="232">
        <f>IF(N728="nulová",J728,0)</f>
        <v>0</v>
      </c>
      <c r="BJ728" s="19" t="s">
        <v>85</v>
      </c>
      <c r="BK728" s="232">
        <f>ROUND(I728*H728,2)</f>
        <v>0</v>
      </c>
      <c r="BL728" s="19" t="s">
        <v>273</v>
      </c>
      <c r="BM728" s="231" t="s">
        <v>1911</v>
      </c>
    </row>
    <row r="729" s="2" customFormat="1">
      <c r="A729" s="40"/>
      <c r="B729" s="41"/>
      <c r="C729" s="42"/>
      <c r="D729" s="233" t="s">
        <v>168</v>
      </c>
      <c r="E729" s="42"/>
      <c r="F729" s="234" t="s">
        <v>1912</v>
      </c>
      <c r="G729" s="42"/>
      <c r="H729" s="42"/>
      <c r="I729" s="235"/>
      <c r="J729" s="42"/>
      <c r="K729" s="42"/>
      <c r="L729" s="46"/>
      <c r="M729" s="236"/>
      <c r="N729" s="237"/>
      <c r="O729" s="93"/>
      <c r="P729" s="93"/>
      <c r="Q729" s="93"/>
      <c r="R729" s="93"/>
      <c r="S729" s="93"/>
      <c r="T729" s="94"/>
      <c r="U729" s="40"/>
      <c r="V729" s="40"/>
      <c r="W729" s="40"/>
      <c r="X729" s="40"/>
      <c r="Y729" s="40"/>
      <c r="Z729" s="40"/>
      <c r="AA729" s="40"/>
      <c r="AB729" s="40"/>
      <c r="AC729" s="40"/>
      <c r="AD729" s="40"/>
      <c r="AE729" s="40"/>
      <c r="AT729" s="19" t="s">
        <v>168</v>
      </c>
      <c r="AU729" s="19" t="s">
        <v>157</v>
      </c>
    </row>
    <row r="730" s="2" customFormat="1" ht="24.15" customHeight="1">
      <c r="A730" s="40"/>
      <c r="B730" s="41"/>
      <c r="C730" s="270" t="s">
        <v>979</v>
      </c>
      <c r="D730" s="270" t="s">
        <v>274</v>
      </c>
      <c r="E730" s="271" t="s">
        <v>1913</v>
      </c>
      <c r="F730" s="272" t="s">
        <v>1914</v>
      </c>
      <c r="G730" s="273" t="s">
        <v>164</v>
      </c>
      <c r="H730" s="274">
        <v>3</v>
      </c>
      <c r="I730" s="275"/>
      <c r="J730" s="276">
        <f>ROUND(I730*H730,2)</f>
        <v>0</v>
      </c>
      <c r="K730" s="272" t="s">
        <v>165</v>
      </c>
      <c r="L730" s="277"/>
      <c r="M730" s="278" t="s">
        <v>1</v>
      </c>
      <c r="N730" s="279" t="s">
        <v>42</v>
      </c>
      <c r="O730" s="93"/>
      <c r="P730" s="229">
        <f>O730*H730</f>
        <v>0</v>
      </c>
      <c r="Q730" s="229">
        <v>0.014</v>
      </c>
      <c r="R730" s="229">
        <f>Q730*H730</f>
        <v>0.042000000000000003</v>
      </c>
      <c r="S730" s="229">
        <v>0</v>
      </c>
      <c r="T730" s="230">
        <f>S730*H730</f>
        <v>0</v>
      </c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R730" s="231" t="s">
        <v>379</v>
      </c>
      <c r="AT730" s="231" t="s">
        <v>274</v>
      </c>
      <c r="AU730" s="231" t="s">
        <v>157</v>
      </c>
      <c r="AY730" s="19" t="s">
        <v>156</v>
      </c>
      <c r="BE730" s="232">
        <f>IF(N730="základní",J730,0)</f>
        <v>0</v>
      </c>
      <c r="BF730" s="232">
        <f>IF(N730="snížená",J730,0)</f>
        <v>0</v>
      </c>
      <c r="BG730" s="232">
        <f>IF(N730="zákl. přenesená",J730,0)</f>
        <v>0</v>
      </c>
      <c r="BH730" s="232">
        <f>IF(N730="sníž. přenesená",J730,0)</f>
        <v>0</v>
      </c>
      <c r="BI730" s="232">
        <f>IF(N730="nulová",J730,0)</f>
        <v>0</v>
      </c>
      <c r="BJ730" s="19" t="s">
        <v>85</v>
      </c>
      <c r="BK730" s="232">
        <f>ROUND(I730*H730,2)</f>
        <v>0</v>
      </c>
      <c r="BL730" s="19" t="s">
        <v>273</v>
      </c>
      <c r="BM730" s="231" t="s">
        <v>1915</v>
      </c>
    </row>
    <row r="731" s="2" customFormat="1">
      <c r="A731" s="40"/>
      <c r="B731" s="41"/>
      <c r="C731" s="42"/>
      <c r="D731" s="233" t="s">
        <v>168</v>
      </c>
      <c r="E731" s="42"/>
      <c r="F731" s="234" t="s">
        <v>1914</v>
      </c>
      <c r="G731" s="42"/>
      <c r="H731" s="42"/>
      <c r="I731" s="235"/>
      <c r="J731" s="42"/>
      <c r="K731" s="42"/>
      <c r="L731" s="46"/>
      <c r="M731" s="236"/>
      <c r="N731" s="237"/>
      <c r="O731" s="93"/>
      <c r="P731" s="93"/>
      <c r="Q731" s="93"/>
      <c r="R731" s="93"/>
      <c r="S731" s="93"/>
      <c r="T731" s="94"/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T731" s="19" t="s">
        <v>168</v>
      </c>
      <c r="AU731" s="19" t="s">
        <v>157</v>
      </c>
    </row>
    <row r="732" s="15" customFormat="1">
      <c r="A732" s="15"/>
      <c r="B732" s="260"/>
      <c r="C732" s="261"/>
      <c r="D732" s="233" t="s">
        <v>170</v>
      </c>
      <c r="E732" s="262" t="s">
        <v>1</v>
      </c>
      <c r="F732" s="263" t="s">
        <v>1907</v>
      </c>
      <c r="G732" s="261"/>
      <c r="H732" s="262" t="s">
        <v>1</v>
      </c>
      <c r="I732" s="264"/>
      <c r="J732" s="261"/>
      <c r="K732" s="261"/>
      <c r="L732" s="265"/>
      <c r="M732" s="266"/>
      <c r="N732" s="267"/>
      <c r="O732" s="267"/>
      <c r="P732" s="267"/>
      <c r="Q732" s="267"/>
      <c r="R732" s="267"/>
      <c r="S732" s="267"/>
      <c r="T732" s="268"/>
      <c r="U732" s="15"/>
      <c r="V732" s="15"/>
      <c r="W732" s="15"/>
      <c r="X732" s="15"/>
      <c r="Y732" s="15"/>
      <c r="Z732" s="15"/>
      <c r="AA732" s="15"/>
      <c r="AB732" s="15"/>
      <c r="AC732" s="15"/>
      <c r="AD732" s="15"/>
      <c r="AE732" s="15"/>
      <c r="AT732" s="269" t="s">
        <v>170</v>
      </c>
      <c r="AU732" s="269" t="s">
        <v>157</v>
      </c>
      <c r="AV732" s="15" t="s">
        <v>85</v>
      </c>
      <c r="AW732" s="15" t="s">
        <v>35</v>
      </c>
      <c r="AX732" s="15" t="s">
        <v>77</v>
      </c>
      <c r="AY732" s="269" t="s">
        <v>156</v>
      </c>
    </row>
    <row r="733" s="13" customFormat="1">
      <c r="A733" s="13"/>
      <c r="B733" s="238"/>
      <c r="C733" s="239"/>
      <c r="D733" s="233" t="s">
        <v>170</v>
      </c>
      <c r="E733" s="240" t="s">
        <v>1</v>
      </c>
      <c r="F733" s="241" t="s">
        <v>1796</v>
      </c>
      <c r="G733" s="239"/>
      <c r="H733" s="242">
        <v>3</v>
      </c>
      <c r="I733" s="243"/>
      <c r="J733" s="239"/>
      <c r="K733" s="239"/>
      <c r="L733" s="244"/>
      <c r="M733" s="245"/>
      <c r="N733" s="246"/>
      <c r="O733" s="246"/>
      <c r="P733" s="246"/>
      <c r="Q733" s="246"/>
      <c r="R733" s="246"/>
      <c r="S733" s="246"/>
      <c r="T733" s="247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8" t="s">
        <v>170</v>
      </c>
      <c r="AU733" s="248" t="s">
        <v>157</v>
      </c>
      <c r="AV733" s="13" t="s">
        <v>87</v>
      </c>
      <c r="AW733" s="13" t="s">
        <v>35</v>
      </c>
      <c r="AX733" s="13" t="s">
        <v>77</v>
      </c>
      <c r="AY733" s="248" t="s">
        <v>156</v>
      </c>
    </row>
    <row r="734" s="14" customFormat="1">
      <c r="A734" s="14"/>
      <c r="B734" s="249"/>
      <c r="C734" s="250"/>
      <c r="D734" s="233" t="s">
        <v>170</v>
      </c>
      <c r="E734" s="251" t="s">
        <v>1</v>
      </c>
      <c r="F734" s="252" t="s">
        <v>174</v>
      </c>
      <c r="G734" s="250"/>
      <c r="H734" s="253">
        <v>3</v>
      </c>
      <c r="I734" s="254"/>
      <c r="J734" s="250"/>
      <c r="K734" s="250"/>
      <c r="L734" s="255"/>
      <c r="M734" s="256"/>
      <c r="N734" s="257"/>
      <c r="O734" s="257"/>
      <c r="P734" s="257"/>
      <c r="Q734" s="257"/>
      <c r="R734" s="257"/>
      <c r="S734" s="257"/>
      <c r="T734" s="258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9" t="s">
        <v>170</v>
      </c>
      <c r="AU734" s="259" t="s">
        <v>157</v>
      </c>
      <c r="AV734" s="14" t="s">
        <v>166</v>
      </c>
      <c r="AW734" s="14" t="s">
        <v>35</v>
      </c>
      <c r="AX734" s="14" t="s">
        <v>85</v>
      </c>
      <c r="AY734" s="259" t="s">
        <v>156</v>
      </c>
    </row>
    <row r="735" s="2" customFormat="1" ht="24.15" customHeight="1">
      <c r="A735" s="40"/>
      <c r="B735" s="41"/>
      <c r="C735" s="220" t="s">
        <v>983</v>
      </c>
      <c r="D735" s="220" t="s">
        <v>161</v>
      </c>
      <c r="E735" s="221" t="s">
        <v>1916</v>
      </c>
      <c r="F735" s="222" t="s">
        <v>1917</v>
      </c>
      <c r="G735" s="223" t="s">
        <v>1739</v>
      </c>
      <c r="H735" s="224">
        <v>12</v>
      </c>
      <c r="I735" s="225"/>
      <c r="J735" s="226">
        <f>ROUND(I735*H735,2)</f>
        <v>0</v>
      </c>
      <c r="K735" s="222" t="s">
        <v>165</v>
      </c>
      <c r="L735" s="46"/>
      <c r="M735" s="227" t="s">
        <v>1</v>
      </c>
      <c r="N735" s="228" t="s">
        <v>42</v>
      </c>
      <c r="O735" s="93"/>
      <c r="P735" s="229">
        <f>O735*H735</f>
        <v>0</v>
      </c>
      <c r="Q735" s="229">
        <v>0</v>
      </c>
      <c r="R735" s="229">
        <f>Q735*H735</f>
        <v>0</v>
      </c>
      <c r="S735" s="229">
        <v>0</v>
      </c>
      <c r="T735" s="230">
        <f>S735*H735</f>
        <v>0</v>
      </c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R735" s="231" t="s">
        <v>273</v>
      </c>
      <c r="AT735" s="231" t="s">
        <v>161</v>
      </c>
      <c r="AU735" s="231" t="s">
        <v>157</v>
      </c>
      <c r="AY735" s="19" t="s">
        <v>156</v>
      </c>
      <c r="BE735" s="232">
        <f>IF(N735="základní",J735,0)</f>
        <v>0</v>
      </c>
      <c r="BF735" s="232">
        <f>IF(N735="snížená",J735,0)</f>
        <v>0</v>
      </c>
      <c r="BG735" s="232">
        <f>IF(N735="zákl. přenesená",J735,0)</f>
        <v>0</v>
      </c>
      <c r="BH735" s="232">
        <f>IF(N735="sníž. přenesená",J735,0)</f>
        <v>0</v>
      </c>
      <c r="BI735" s="232">
        <f>IF(N735="nulová",J735,0)</f>
        <v>0</v>
      </c>
      <c r="BJ735" s="19" t="s">
        <v>85</v>
      </c>
      <c r="BK735" s="232">
        <f>ROUND(I735*H735,2)</f>
        <v>0</v>
      </c>
      <c r="BL735" s="19" t="s">
        <v>273</v>
      </c>
      <c r="BM735" s="231" t="s">
        <v>1918</v>
      </c>
    </row>
    <row r="736" s="2" customFormat="1">
      <c r="A736" s="40"/>
      <c r="B736" s="41"/>
      <c r="C736" s="42"/>
      <c r="D736" s="233" t="s">
        <v>168</v>
      </c>
      <c r="E736" s="42"/>
      <c r="F736" s="234" t="s">
        <v>1919</v>
      </c>
      <c r="G736" s="42"/>
      <c r="H736" s="42"/>
      <c r="I736" s="235"/>
      <c r="J736" s="42"/>
      <c r="K736" s="42"/>
      <c r="L736" s="46"/>
      <c r="M736" s="236"/>
      <c r="N736" s="237"/>
      <c r="O736" s="93"/>
      <c r="P736" s="93"/>
      <c r="Q736" s="93"/>
      <c r="R736" s="93"/>
      <c r="S736" s="93"/>
      <c r="T736" s="94"/>
      <c r="U736" s="40"/>
      <c r="V736" s="40"/>
      <c r="W736" s="40"/>
      <c r="X736" s="40"/>
      <c r="Y736" s="40"/>
      <c r="Z736" s="40"/>
      <c r="AA736" s="40"/>
      <c r="AB736" s="40"/>
      <c r="AC736" s="40"/>
      <c r="AD736" s="40"/>
      <c r="AE736" s="40"/>
      <c r="AT736" s="19" t="s">
        <v>168</v>
      </c>
      <c r="AU736" s="19" t="s">
        <v>157</v>
      </c>
    </row>
    <row r="737" s="2" customFormat="1" ht="16.5" customHeight="1">
      <c r="A737" s="40"/>
      <c r="B737" s="41"/>
      <c r="C737" s="270" t="s">
        <v>988</v>
      </c>
      <c r="D737" s="270" t="s">
        <v>274</v>
      </c>
      <c r="E737" s="271" t="s">
        <v>1920</v>
      </c>
      <c r="F737" s="272" t="s">
        <v>1921</v>
      </c>
      <c r="G737" s="273" t="s">
        <v>164</v>
      </c>
      <c r="H737" s="274">
        <v>12</v>
      </c>
      <c r="I737" s="275"/>
      <c r="J737" s="276">
        <f>ROUND(I737*H737,2)</f>
        <v>0</v>
      </c>
      <c r="K737" s="272" t="s">
        <v>1762</v>
      </c>
      <c r="L737" s="277"/>
      <c r="M737" s="278" t="s">
        <v>1</v>
      </c>
      <c r="N737" s="279" t="s">
        <v>42</v>
      </c>
      <c r="O737" s="93"/>
      <c r="P737" s="229">
        <f>O737*H737</f>
        <v>0</v>
      </c>
      <c r="Q737" s="229">
        <v>0.0087399999999999995</v>
      </c>
      <c r="R737" s="229">
        <f>Q737*H737</f>
        <v>0.10488</v>
      </c>
      <c r="S737" s="229">
        <v>0</v>
      </c>
      <c r="T737" s="230">
        <f>S737*H737</f>
        <v>0</v>
      </c>
      <c r="U737" s="40"/>
      <c r="V737" s="40"/>
      <c r="W737" s="40"/>
      <c r="X737" s="40"/>
      <c r="Y737" s="40"/>
      <c r="Z737" s="40"/>
      <c r="AA737" s="40"/>
      <c r="AB737" s="40"/>
      <c r="AC737" s="40"/>
      <c r="AD737" s="40"/>
      <c r="AE737" s="40"/>
      <c r="AR737" s="231" t="s">
        <v>379</v>
      </c>
      <c r="AT737" s="231" t="s">
        <v>274</v>
      </c>
      <c r="AU737" s="231" t="s">
        <v>157</v>
      </c>
      <c r="AY737" s="19" t="s">
        <v>156</v>
      </c>
      <c r="BE737" s="232">
        <f>IF(N737="základní",J737,0)</f>
        <v>0</v>
      </c>
      <c r="BF737" s="232">
        <f>IF(N737="snížená",J737,0)</f>
        <v>0</v>
      </c>
      <c r="BG737" s="232">
        <f>IF(N737="zákl. přenesená",J737,0)</f>
        <v>0</v>
      </c>
      <c r="BH737" s="232">
        <f>IF(N737="sníž. přenesená",J737,0)</f>
        <v>0</v>
      </c>
      <c r="BI737" s="232">
        <f>IF(N737="nulová",J737,0)</f>
        <v>0</v>
      </c>
      <c r="BJ737" s="19" t="s">
        <v>85</v>
      </c>
      <c r="BK737" s="232">
        <f>ROUND(I737*H737,2)</f>
        <v>0</v>
      </c>
      <c r="BL737" s="19" t="s">
        <v>273</v>
      </c>
      <c r="BM737" s="231" t="s">
        <v>1922</v>
      </c>
    </row>
    <row r="738" s="2" customFormat="1">
      <c r="A738" s="40"/>
      <c r="B738" s="41"/>
      <c r="C738" s="42"/>
      <c r="D738" s="233" t="s">
        <v>168</v>
      </c>
      <c r="E738" s="42"/>
      <c r="F738" s="234" t="s">
        <v>1921</v>
      </c>
      <c r="G738" s="42"/>
      <c r="H738" s="42"/>
      <c r="I738" s="235"/>
      <c r="J738" s="42"/>
      <c r="K738" s="42"/>
      <c r="L738" s="46"/>
      <c r="M738" s="236"/>
      <c r="N738" s="237"/>
      <c r="O738" s="93"/>
      <c r="P738" s="93"/>
      <c r="Q738" s="93"/>
      <c r="R738" s="93"/>
      <c r="S738" s="93"/>
      <c r="T738" s="94"/>
      <c r="U738" s="40"/>
      <c r="V738" s="40"/>
      <c r="W738" s="40"/>
      <c r="X738" s="40"/>
      <c r="Y738" s="40"/>
      <c r="Z738" s="40"/>
      <c r="AA738" s="40"/>
      <c r="AB738" s="40"/>
      <c r="AC738" s="40"/>
      <c r="AD738" s="40"/>
      <c r="AE738" s="40"/>
      <c r="AT738" s="19" t="s">
        <v>168</v>
      </c>
      <c r="AU738" s="19" t="s">
        <v>157</v>
      </c>
    </row>
    <row r="739" s="15" customFormat="1">
      <c r="A739" s="15"/>
      <c r="B739" s="260"/>
      <c r="C739" s="261"/>
      <c r="D739" s="233" t="s">
        <v>170</v>
      </c>
      <c r="E739" s="262" t="s">
        <v>1</v>
      </c>
      <c r="F739" s="263" t="s">
        <v>1907</v>
      </c>
      <c r="G739" s="261"/>
      <c r="H739" s="262" t="s">
        <v>1</v>
      </c>
      <c r="I739" s="264"/>
      <c r="J739" s="261"/>
      <c r="K739" s="261"/>
      <c r="L739" s="265"/>
      <c r="M739" s="266"/>
      <c r="N739" s="267"/>
      <c r="O739" s="267"/>
      <c r="P739" s="267"/>
      <c r="Q739" s="267"/>
      <c r="R739" s="267"/>
      <c r="S739" s="267"/>
      <c r="T739" s="268"/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15"/>
      <c r="AT739" s="269" t="s">
        <v>170</v>
      </c>
      <c r="AU739" s="269" t="s">
        <v>157</v>
      </c>
      <c r="AV739" s="15" t="s">
        <v>85</v>
      </c>
      <c r="AW739" s="15" t="s">
        <v>35</v>
      </c>
      <c r="AX739" s="15" t="s">
        <v>77</v>
      </c>
      <c r="AY739" s="269" t="s">
        <v>156</v>
      </c>
    </row>
    <row r="740" s="13" customFormat="1">
      <c r="A740" s="13"/>
      <c r="B740" s="238"/>
      <c r="C740" s="239"/>
      <c r="D740" s="233" t="s">
        <v>170</v>
      </c>
      <c r="E740" s="240" t="s">
        <v>1</v>
      </c>
      <c r="F740" s="241" t="s">
        <v>1923</v>
      </c>
      <c r="G740" s="239"/>
      <c r="H740" s="242">
        <v>12</v>
      </c>
      <c r="I740" s="243"/>
      <c r="J740" s="239"/>
      <c r="K740" s="239"/>
      <c r="L740" s="244"/>
      <c r="M740" s="245"/>
      <c r="N740" s="246"/>
      <c r="O740" s="246"/>
      <c r="P740" s="246"/>
      <c r="Q740" s="246"/>
      <c r="R740" s="246"/>
      <c r="S740" s="246"/>
      <c r="T740" s="247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8" t="s">
        <v>170</v>
      </c>
      <c r="AU740" s="248" t="s">
        <v>157</v>
      </c>
      <c r="AV740" s="13" t="s">
        <v>87</v>
      </c>
      <c r="AW740" s="13" t="s">
        <v>35</v>
      </c>
      <c r="AX740" s="13" t="s">
        <v>77</v>
      </c>
      <c r="AY740" s="248" t="s">
        <v>156</v>
      </c>
    </row>
    <row r="741" s="14" customFormat="1">
      <c r="A741" s="14"/>
      <c r="B741" s="249"/>
      <c r="C741" s="250"/>
      <c r="D741" s="233" t="s">
        <v>170</v>
      </c>
      <c r="E741" s="251" t="s">
        <v>1</v>
      </c>
      <c r="F741" s="252" t="s">
        <v>174</v>
      </c>
      <c r="G741" s="250"/>
      <c r="H741" s="253">
        <v>12</v>
      </c>
      <c r="I741" s="254"/>
      <c r="J741" s="250"/>
      <c r="K741" s="250"/>
      <c r="L741" s="255"/>
      <c r="M741" s="256"/>
      <c r="N741" s="257"/>
      <c r="O741" s="257"/>
      <c r="P741" s="257"/>
      <c r="Q741" s="257"/>
      <c r="R741" s="257"/>
      <c r="S741" s="257"/>
      <c r="T741" s="258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9" t="s">
        <v>170</v>
      </c>
      <c r="AU741" s="259" t="s">
        <v>157</v>
      </c>
      <c r="AV741" s="14" t="s">
        <v>166</v>
      </c>
      <c r="AW741" s="14" t="s">
        <v>35</v>
      </c>
      <c r="AX741" s="14" t="s">
        <v>85</v>
      </c>
      <c r="AY741" s="259" t="s">
        <v>156</v>
      </c>
    </row>
    <row r="742" s="2" customFormat="1" ht="24.15" customHeight="1">
      <c r="A742" s="40"/>
      <c r="B742" s="41"/>
      <c r="C742" s="220" t="s">
        <v>994</v>
      </c>
      <c r="D742" s="220" t="s">
        <v>161</v>
      </c>
      <c r="E742" s="221" t="s">
        <v>1924</v>
      </c>
      <c r="F742" s="222" t="s">
        <v>1925</v>
      </c>
      <c r="G742" s="223" t="s">
        <v>1739</v>
      </c>
      <c r="H742" s="224">
        <v>21</v>
      </c>
      <c r="I742" s="225"/>
      <c r="J742" s="226">
        <f>ROUND(I742*H742,2)</f>
        <v>0</v>
      </c>
      <c r="K742" s="222" t="s">
        <v>165</v>
      </c>
      <c r="L742" s="46"/>
      <c r="M742" s="227" t="s">
        <v>1</v>
      </c>
      <c r="N742" s="228" t="s">
        <v>42</v>
      </c>
      <c r="O742" s="93"/>
      <c r="P742" s="229">
        <f>O742*H742</f>
        <v>0</v>
      </c>
      <c r="Q742" s="229">
        <v>0</v>
      </c>
      <c r="R742" s="229">
        <f>Q742*H742</f>
        <v>0</v>
      </c>
      <c r="S742" s="229">
        <v>0</v>
      </c>
      <c r="T742" s="230">
        <f>S742*H742</f>
        <v>0</v>
      </c>
      <c r="U742" s="40"/>
      <c r="V742" s="40"/>
      <c r="W742" s="40"/>
      <c r="X742" s="40"/>
      <c r="Y742" s="40"/>
      <c r="Z742" s="40"/>
      <c r="AA742" s="40"/>
      <c r="AB742" s="40"/>
      <c r="AC742" s="40"/>
      <c r="AD742" s="40"/>
      <c r="AE742" s="40"/>
      <c r="AR742" s="231" t="s">
        <v>273</v>
      </c>
      <c r="AT742" s="231" t="s">
        <v>161</v>
      </c>
      <c r="AU742" s="231" t="s">
        <v>157</v>
      </c>
      <c r="AY742" s="19" t="s">
        <v>156</v>
      </c>
      <c r="BE742" s="232">
        <f>IF(N742="základní",J742,0)</f>
        <v>0</v>
      </c>
      <c r="BF742" s="232">
        <f>IF(N742="snížená",J742,0)</f>
        <v>0</v>
      </c>
      <c r="BG742" s="232">
        <f>IF(N742="zákl. přenesená",J742,0)</f>
        <v>0</v>
      </c>
      <c r="BH742" s="232">
        <f>IF(N742="sníž. přenesená",J742,0)</f>
        <v>0</v>
      </c>
      <c r="BI742" s="232">
        <f>IF(N742="nulová",J742,0)</f>
        <v>0</v>
      </c>
      <c r="BJ742" s="19" t="s">
        <v>85</v>
      </c>
      <c r="BK742" s="232">
        <f>ROUND(I742*H742,2)</f>
        <v>0</v>
      </c>
      <c r="BL742" s="19" t="s">
        <v>273</v>
      </c>
      <c r="BM742" s="231" t="s">
        <v>1926</v>
      </c>
    </row>
    <row r="743" s="2" customFormat="1">
      <c r="A743" s="40"/>
      <c r="B743" s="41"/>
      <c r="C743" s="42"/>
      <c r="D743" s="233" t="s">
        <v>168</v>
      </c>
      <c r="E743" s="42"/>
      <c r="F743" s="234" t="s">
        <v>1927</v>
      </c>
      <c r="G743" s="42"/>
      <c r="H743" s="42"/>
      <c r="I743" s="235"/>
      <c r="J743" s="42"/>
      <c r="K743" s="42"/>
      <c r="L743" s="46"/>
      <c r="M743" s="236"/>
      <c r="N743" s="237"/>
      <c r="O743" s="93"/>
      <c r="P743" s="93"/>
      <c r="Q743" s="93"/>
      <c r="R743" s="93"/>
      <c r="S743" s="93"/>
      <c r="T743" s="94"/>
      <c r="U743" s="40"/>
      <c r="V743" s="40"/>
      <c r="W743" s="40"/>
      <c r="X743" s="40"/>
      <c r="Y743" s="40"/>
      <c r="Z743" s="40"/>
      <c r="AA743" s="40"/>
      <c r="AB743" s="40"/>
      <c r="AC743" s="40"/>
      <c r="AD743" s="40"/>
      <c r="AE743" s="40"/>
      <c r="AT743" s="19" t="s">
        <v>168</v>
      </c>
      <c r="AU743" s="19" t="s">
        <v>157</v>
      </c>
    </row>
    <row r="744" s="2" customFormat="1" ht="37.8" customHeight="1">
      <c r="A744" s="40"/>
      <c r="B744" s="41"/>
      <c r="C744" s="270" t="s">
        <v>999</v>
      </c>
      <c r="D744" s="270" t="s">
        <v>274</v>
      </c>
      <c r="E744" s="271" t="s">
        <v>1928</v>
      </c>
      <c r="F744" s="272" t="s">
        <v>1929</v>
      </c>
      <c r="G744" s="273" t="s">
        <v>164</v>
      </c>
      <c r="H744" s="274">
        <v>21</v>
      </c>
      <c r="I744" s="275"/>
      <c r="J744" s="276">
        <f>ROUND(I744*H744,2)</f>
        <v>0</v>
      </c>
      <c r="K744" s="272" t="s">
        <v>165</v>
      </c>
      <c r="L744" s="277"/>
      <c r="M744" s="278" t="s">
        <v>1</v>
      </c>
      <c r="N744" s="279" t="s">
        <v>42</v>
      </c>
      <c r="O744" s="93"/>
      <c r="P744" s="229">
        <f>O744*H744</f>
        <v>0</v>
      </c>
      <c r="Q744" s="229">
        <v>0.016</v>
      </c>
      <c r="R744" s="229">
        <f>Q744*H744</f>
        <v>0.33600000000000002</v>
      </c>
      <c r="S744" s="229">
        <v>0</v>
      </c>
      <c r="T744" s="230">
        <f>S744*H744</f>
        <v>0</v>
      </c>
      <c r="U744" s="40"/>
      <c r="V744" s="40"/>
      <c r="W744" s="40"/>
      <c r="X744" s="40"/>
      <c r="Y744" s="40"/>
      <c r="Z744" s="40"/>
      <c r="AA744" s="40"/>
      <c r="AB744" s="40"/>
      <c r="AC744" s="40"/>
      <c r="AD744" s="40"/>
      <c r="AE744" s="40"/>
      <c r="AR744" s="231" t="s">
        <v>1763</v>
      </c>
      <c r="AT744" s="231" t="s">
        <v>274</v>
      </c>
      <c r="AU744" s="231" t="s">
        <v>157</v>
      </c>
      <c r="AY744" s="19" t="s">
        <v>156</v>
      </c>
      <c r="BE744" s="232">
        <f>IF(N744="základní",J744,0)</f>
        <v>0</v>
      </c>
      <c r="BF744" s="232">
        <f>IF(N744="snížená",J744,0)</f>
        <v>0</v>
      </c>
      <c r="BG744" s="232">
        <f>IF(N744="zákl. přenesená",J744,0)</f>
        <v>0</v>
      </c>
      <c r="BH744" s="232">
        <f>IF(N744="sníž. přenesená",J744,0)</f>
        <v>0</v>
      </c>
      <c r="BI744" s="232">
        <f>IF(N744="nulová",J744,0)</f>
        <v>0</v>
      </c>
      <c r="BJ744" s="19" t="s">
        <v>85</v>
      </c>
      <c r="BK744" s="232">
        <f>ROUND(I744*H744,2)</f>
        <v>0</v>
      </c>
      <c r="BL744" s="19" t="s">
        <v>1763</v>
      </c>
      <c r="BM744" s="231" t="s">
        <v>1930</v>
      </c>
    </row>
    <row r="745" s="2" customFormat="1">
      <c r="A745" s="40"/>
      <c r="B745" s="41"/>
      <c r="C745" s="42"/>
      <c r="D745" s="233" t="s">
        <v>168</v>
      </c>
      <c r="E745" s="42"/>
      <c r="F745" s="234" t="s">
        <v>1929</v>
      </c>
      <c r="G745" s="42"/>
      <c r="H745" s="42"/>
      <c r="I745" s="235"/>
      <c r="J745" s="42"/>
      <c r="K745" s="42"/>
      <c r="L745" s="46"/>
      <c r="M745" s="236"/>
      <c r="N745" s="237"/>
      <c r="O745" s="93"/>
      <c r="P745" s="93"/>
      <c r="Q745" s="93"/>
      <c r="R745" s="93"/>
      <c r="S745" s="93"/>
      <c r="T745" s="94"/>
      <c r="U745" s="40"/>
      <c r="V745" s="40"/>
      <c r="W745" s="40"/>
      <c r="X745" s="40"/>
      <c r="Y745" s="40"/>
      <c r="Z745" s="40"/>
      <c r="AA745" s="40"/>
      <c r="AB745" s="40"/>
      <c r="AC745" s="40"/>
      <c r="AD745" s="40"/>
      <c r="AE745" s="40"/>
      <c r="AT745" s="19" t="s">
        <v>168</v>
      </c>
      <c r="AU745" s="19" t="s">
        <v>157</v>
      </c>
    </row>
    <row r="746" s="15" customFormat="1">
      <c r="A746" s="15"/>
      <c r="B746" s="260"/>
      <c r="C746" s="261"/>
      <c r="D746" s="233" t="s">
        <v>170</v>
      </c>
      <c r="E746" s="262" t="s">
        <v>1</v>
      </c>
      <c r="F746" s="263" t="s">
        <v>1907</v>
      </c>
      <c r="G746" s="261"/>
      <c r="H746" s="262" t="s">
        <v>1</v>
      </c>
      <c r="I746" s="264"/>
      <c r="J746" s="261"/>
      <c r="K746" s="261"/>
      <c r="L746" s="265"/>
      <c r="M746" s="266"/>
      <c r="N746" s="267"/>
      <c r="O746" s="267"/>
      <c r="P746" s="267"/>
      <c r="Q746" s="267"/>
      <c r="R746" s="267"/>
      <c r="S746" s="267"/>
      <c r="T746" s="268"/>
      <c r="U746" s="15"/>
      <c r="V746" s="15"/>
      <c r="W746" s="15"/>
      <c r="X746" s="15"/>
      <c r="Y746" s="15"/>
      <c r="Z746" s="15"/>
      <c r="AA746" s="15"/>
      <c r="AB746" s="15"/>
      <c r="AC746" s="15"/>
      <c r="AD746" s="15"/>
      <c r="AE746" s="15"/>
      <c r="AT746" s="269" t="s">
        <v>170</v>
      </c>
      <c r="AU746" s="269" t="s">
        <v>157</v>
      </c>
      <c r="AV746" s="15" t="s">
        <v>85</v>
      </c>
      <c r="AW746" s="15" t="s">
        <v>35</v>
      </c>
      <c r="AX746" s="15" t="s">
        <v>77</v>
      </c>
      <c r="AY746" s="269" t="s">
        <v>156</v>
      </c>
    </row>
    <row r="747" s="13" customFormat="1">
      <c r="A747" s="13"/>
      <c r="B747" s="238"/>
      <c r="C747" s="239"/>
      <c r="D747" s="233" t="s">
        <v>170</v>
      </c>
      <c r="E747" s="240" t="s">
        <v>1</v>
      </c>
      <c r="F747" s="241" t="s">
        <v>1685</v>
      </c>
      <c r="G747" s="239"/>
      <c r="H747" s="242">
        <v>21</v>
      </c>
      <c r="I747" s="243"/>
      <c r="J747" s="239"/>
      <c r="K747" s="239"/>
      <c r="L747" s="244"/>
      <c r="M747" s="245"/>
      <c r="N747" s="246"/>
      <c r="O747" s="246"/>
      <c r="P747" s="246"/>
      <c r="Q747" s="246"/>
      <c r="R747" s="246"/>
      <c r="S747" s="246"/>
      <c r="T747" s="247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48" t="s">
        <v>170</v>
      </c>
      <c r="AU747" s="248" t="s">
        <v>157</v>
      </c>
      <c r="AV747" s="13" t="s">
        <v>87</v>
      </c>
      <c r="AW747" s="13" t="s">
        <v>35</v>
      </c>
      <c r="AX747" s="13" t="s">
        <v>77</v>
      </c>
      <c r="AY747" s="248" t="s">
        <v>156</v>
      </c>
    </row>
    <row r="748" s="14" customFormat="1">
      <c r="A748" s="14"/>
      <c r="B748" s="249"/>
      <c r="C748" s="250"/>
      <c r="D748" s="233" t="s">
        <v>170</v>
      </c>
      <c r="E748" s="251" t="s">
        <v>1</v>
      </c>
      <c r="F748" s="252" t="s">
        <v>174</v>
      </c>
      <c r="G748" s="250"/>
      <c r="H748" s="253">
        <v>21</v>
      </c>
      <c r="I748" s="254"/>
      <c r="J748" s="250"/>
      <c r="K748" s="250"/>
      <c r="L748" s="255"/>
      <c r="M748" s="256"/>
      <c r="N748" s="257"/>
      <c r="O748" s="257"/>
      <c r="P748" s="257"/>
      <c r="Q748" s="257"/>
      <c r="R748" s="257"/>
      <c r="S748" s="257"/>
      <c r="T748" s="258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9" t="s">
        <v>170</v>
      </c>
      <c r="AU748" s="259" t="s">
        <v>157</v>
      </c>
      <c r="AV748" s="14" t="s">
        <v>166</v>
      </c>
      <c r="AW748" s="14" t="s">
        <v>35</v>
      </c>
      <c r="AX748" s="14" t="s">
        <v>85</v>
      </c>
      <c r="AY748" s="259" t="s">
        <v>156</v>
      </c>
    </row>
    <row r="749" s="2" customFormat="1" ht="24.15" customHeight="1">
      <c r="A749" s="40"/>
      <c r="B749" s="41"/>
      <c r="C749" s="220" t="s">
        <v>1004</v>
      </c>
      <c r="D749" s="220" t="s">
        <v>161</v>
      </c>
      <c r="E749" s="221" t="s">
        <v>1924</v>
      </c>
      <c r="F749" s="222" t="s">
        <v>1925</v>
      </c>
      <c r="G749" s="223" t="s">
        <v>1739</v>
      </c>
      <c r="H749" s="224">
        <v>3</v>
      </c>
      <c r="I749" s="225"/>
      <c r="J749" s="226">
        <f>ROUND(I749*H749,2)</f>
        <v>0</v>
      </c>
      <c r="K749" s="222" t="s">
        <v>165</v>
      </c>
      <c r="L749" s="46"/>
      <c r="M749" s="227" t="s">
        <v>1</v>
      </c>
      <c r="N749" s="228" t="s">
        <v>42</v>
      </c>
      <c r="O749" s="93"/>
      <c r="P749" s="229">
        <f>O749*H749</f>
        <v>0</v>
      </c>
      <c r="Q749" s="229">
        <v>0</v>
      </c>
      <c r="R749" s="229">
        <f>Q749*H749</f>
        <v>0</v>
      </c>
      <c r="S749" s="229">
        <v>0</v>
      </c>
      <c r="T749" s="230">
        <f>S749*H749</f>
        <v>0</v>
      </c>
      <c r="U749" s="40"/>
      <c r="V749" s="40"/>
      <c r="W749" s="40"/>
      <c r="X749" s="40"/>
      <c r="Y749" s="40"/>
      <c r="Z749" s="40"/>
      <c r="AA749" s="40"/>
      <c r="AB749" s="40"/>
      <c r="AC749" s="40"/>
      <c r="AD749" s="40"/>
      <c r="AE749" s="40"/>
      <c r="AR749" s="231" t="s">
        <v>273</v>
      </c>
      <c r="AT749" s="231" t="s">
        <v>161</v>
      </c>
      <c r="AU749" s="231" t="s">
        <v>157</v>
      </c>
      <c r="AY749" s="19" t="s">
        <v>156</v>
      </c>
      <c r="BE749" s="232">
        <f>IF(N749="základní",J749,0)</f>
        <v>0</v>
      </c>
      <c r="BF749" s="232">
        <f>IF(N749="snížená",J749,0)</f>
        <v>0</v>
      </c>
      <c r="BG749" s="232">
        <f>IF(N749="zákl. přenesená",J749,0)</f>
        <v>0</v>
      </c>
      <c r="BH749" s="232">
        <f>IF(N749="sníž. přenesená",J749,0)</f>
        <v>0</v>
      </c>
      <c r="BI749" s="232">
        <f>IF(N749="nulová",J749,0)</f>
        <v>0</v>
      </c>
      <c r="BJ749" s="19" t="s">
        <v>85</v>
      </c>
      <c r="BK749" s="232">
        <f>ROUND(I749*H749,2)</f>
        <v>0</v>
      </c>
      <c r="BL749" s="19" t="s">
        <v>273</v>
      </c>
      <c r="BM749" s="231" t="s">
        <v>1931</v>
      </c>
    </row>
    <row r="750" s="2" customFormat="1">
      <c r="A750" s="40"/>
      <c r="B750" s="41"/>
      <c r="C750" s="42"/>
      <c r="D750" s="233" t="s">
        <v>168</v>
      </c>
      <c r="E750" s="42"/>
      <c r="F750" s="234" t="s">
        <v>1927</v>
      </c>
      <c r="G750" s="42"/>
      <c r="H750" s="42"/>
      <c r="I750" s="235"/>
      <c r="J750" s="42"/>
      <c r="K750" s="42"/>
      <c r="L750" s="46"/>
      <c r="M750" s="236"/>
      <c r="N750" s="237"/>
      <c r="O750" s="93"/>
      <c r="P750" s="93"/>
      <c r="Q750" s="93"/>
      <c r="R750" s="93"/>
      <c r="S750" s="93"/>
      <c r="T750" s="94"/>
      <c r="U750" s="40"/>
      <c r="V750" s="40"/>
      <c r="W750" s="40"/>
      <c r="X750" s="40"/>
      <c r="Y750" s="40"/>
      <c r="Z750" s="40"/>
      <c r="AA750" s="40"/>
      <c r="AB750" s="40"/>
      <c r="AC750" s="40"/>
      <c r="AD750" s="40"/>
      <c r="AE750" s="40"/>
      <c r="AT750" s="19" t="s">
        <v>168</v>
      </c>
      <c r="AU750" s="19" t="s">
        <v>157</v>
      </c>
    </row>
    <row r="751" s="2" customFormat="1" ht="21.75" customHeight="1">
      <c r="A751" s="40"/>
      <c r="B751" s="41"/>
      <c r="C751" s="270" t="s">
        <v>1009</v>
      </c>
      <c r="D751" s="270" t="s">
        <v>274</v>
      </c>
      <c r="E751" s="271" t="s">
        <v>1932</v>
      </c>
      <c r="F751" s="272" t="s">
        <v>1933</v>
      </c>
      <c r="G751" s="273" t="s">
        <v>164</v>
      </c>
      <c r="H751" s="274">
        <v>3</v>
      </c>
      <c r="I751" s="275"/>
      <c r="J751" s="276">
        <f>ROUND(I751*H751,2)</f>
        <v>0</v>
      </c>
      <c r="K751" s="272" t="s">
        <v>1</v>
      </c>
      <c r="L751" s="277"/>
      <c r="M751" s="278" t="s">
        <v>1</v>
      </c>
      <c r="N751" s="279" t="s">
        <v>42</v>
      </c>
      <c r="O751" s="93"/>
      <c r="P751" s="229">
        <f>O751*H751</f>
        <v>0</v>
      </c>
      <c r="Q751" s="229">
        <v>0.015859999999999999</v>
      </c>
      <c r="R751" s="229">
        <f>Q751*H751</f>
        <v>0.047579999999999997</v>
      </c>
      <c r="S751" s="229">
        <v>0</v>
      </c>
      <c r="T751" s="230">
        <f>S751*H751</f>
        <v>0</v>
      </c>
      <c r="U751" s="40"/>
      <c r="V751" s="40"/>
      <c r="W751" s="40"/>
      <c r="X751" s="40"/>
      <c r="Y751" s="40"/>
      <c r="Z751" s="40"/>
      <c r="AA751" s="40"/>
      <c r="AB751" s="40"/>
      <c r="AC751" s="40"/>
      <c r="AD751" s="40"/>
      <c r="AE751" s="40"/>
      <c r="AR751" s="231" t="s">
        <v>379</v>
      </c>
      <c r="AT751" s="231" t="s">
        <v>274</v>
      </c>
      <c r="AU751" s="231" t="s">
        <v>157</v>
      </c>
      <c r="AY751" s="19" t="s">
        <v>156</v>
      </c>
      <c r="BE751" s="232">
        <f>IF(N751="základní",J751,0)</f>
        <v>0</v>
      </c>
      <c r="BF751" s="232">
        <f>IF(N751="snížená",J751,0)</f>
        <v>0</v>
      </c>
      <c r="BG751" s="232">
        <f>IF(N751="zákl. přenesená",J751,0)</f>
        <v>0</v>
      </c>
      <c r="BH751" s="232">
        <f>IF(N751="sníž. přenesená",J751,0)</f>
        <v>0</v>
      </c>
      <c r="BI751" s="232">
        <f>IF(N751="nulová",J751,0)</f>
        <v>0</v>
      </c>
      <c r="BJ751" s="19" t="s">
        <v>85</v>
      </c>
      <c r="BK751" s="232">
        <f>ROUND(I751*H751,2)</f>
        <v>0</v>
      </c>
      <c r="BL751" s="19" t="s">
        <v>273</v>
      </c>
      <c r="BM751" s="231" t="s">
        <v>1934</v>
      </c>
    </row>
    <row r="752" s="2" customFormat="1">
      <c r="A752" s="40"/>
      <c r="B752" s="41"/>
      <c r="C752" s="42"/>
      <c r="D752" s="233" t="s">
        <v>168</v>
      </c>
      <c r="E752" s="42"/>
      <c r="F752" s="234" t="s">
        <v>1935</v>
      </c>
      <c r="G752" s="42"/>
      <c r="H752" s="42"/>
      <c r="I752" s="235"/>
      <c r="J752" s="42"/>
      <c r="K752" s="42"/>
      <c r="L752" s="46"/>
      <c r="M752" s="236"/>
      <c r="N752" s="237"/>
      <c r="O752" s="93"/>
      <c r="P752" s="93"/>
      <c r="Q752" s="93"/>
      <c r="R752" s="93"/>
      <c r="S752" s="93"/>
      <c r="T752" s="94"/>
      <c r="U752" s="40"/>
      <c r="V752" s="40"/>
      <c r="W752" s="40"/>
      <c r="X752" s="40"/>
      <c r="Y752" s="40"/>
      <c r="Z752" s="40"/>
      <c r="AA752" s="40"/>
      <c r="AB752" s="40"/>
      <c r="AC752" s="40"/>
      <c r="AD752" s="40"/>
      <c r="AE752" s="40"/>
      <c r="AT752" s="19" t="s">
        <v>168</v>
      </c>
      <c r="AU752" s="19" t="s">
        <v>157</v>
      </c>
    </row>
    <row r="753" s="15" customFormat="1">
      <c r="A753" s="15"/>
      <c r="B753" s="260"/>
      <c r="C753" s="261"/>
      <c r="D753" s="233" t="s">
        <v>170</v>
      </c>
      <c r="E753" s="262" t="s">
        <v>1</v>
      </c>
      <c r="F753" s="263" t="s">
        <v>1907</v>
      </c>
      <c r="G753" s="261"/>
      <c r="H753" s="262" t="s">
        <v>1</v>
      </c>
      <c r="I753" s="264"/>
      <c r="J753" s="261"/>
      <c r="K753" s="261"/>
      <c r="L753" s="265"/>
      <c r="M753" s="266"/>
      <c r="N753" s="267"/>
      <c r="O753" s="267"/>
      <c r="P753" s="267"/>
      <c r="Q753" s="267"/>
      <c r="R753" s="267"/>
      <c r="S753" s="267"/>
      <c r="T753" s="268"/>
      <c r="U753" s="15"/>
      <c r="V753" s="15"/>
      <c r="W753" s="15"/>
      <c r="X753" s="15"/>
      <c r="Y753" s="15"/>
      <c r="Z753" s="15"/>
      <c r="AA753" s="15"/>
      <c r="AB753" s="15"/>
      <c r="AC753" s="15"/>
      <c r="AD753" s="15"/>
      <c r="AE753" s="15"/>
      <c r="AT753" s="269" t="s">
        <v>170</v>
      </c>
      <c r="AU753" s="269" t="s">
        <v>157</v>
      </c>
      <c r="AV753" s="15" t="s">
        <v>85</v>
      </c>
      <c r="AW753" s="15" t="s">
        <v>35</v>
      </c>
      <c r="AX753" s="15" t="s">
        <v>77</v>
      </c>
      <c r="AY753" s="269" t="s">
        <v>156</v>
      </c>
    </row>
    <row r="754" s="13" customFormat="1">
      <c r="A754" s="13"/>
      <c r="B754" s="238"/>
      <c r="C754" s="239"/>
      <c r="D754" s="233" t="s">
        <v>170</v>
      </c>
      <c r="E754" s="240" t="s">
        <v>1</v>
      </c>
      <c r="F754" s="241" t="s">
        <v>1801</v>
      </c>
      <c r="G754" s="239"/>
      <c r="H754" s="242">
        <v>3</v>
      </c>
      <c r="I754" s="243"/>
      <c r="J754" s="239"/>
      <c r="K754" s="239"/>
      <c r="L754" s="244"/>
      <c r="M754" s="245"/>
      <c r="N754" s="246"/>
      <c r="O754" s="246"/>
      <c r="P754" s="246"/>
      <c r="Q754" s="246"/>
      <c r="R754" s="246"/>
      <c r="S754" s="246"/>
      <c r="T754" s="247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48" t="s">
        <v>170</v>
      </c>
      <c r="AU754" s="248" t="s">
        <v>157</v>
      </c>
      <c r="AV754" s="13" t="s">
        <v>87</v>
      </c>
      <c r="AW754" s="13" t="s">
        <v>35</v>
      </c>
      <c r="AX754" s="13" t="s">
        <v>77</v>
      </c>
      <c r="AY754" s="248" t="s">
        <v>156</v>
      </c>
    </row>
    <row r="755" s="14" customFormat="1">
      <c r="A755" s="14"/>
      <c r="B755" s="249"/>
      <c r="C755" s="250"/>
      <c r="D755" s="233" t="s">
        <v>170</v>
      </c>
      <c r="E755" s="251" t="s">
        <v>1</v>
      </c>
      <c r="F755" s="252" t="s">
        <v>174</v>
      </c>
      <c r="G755" s="250"/>
      <c r="H755" s="253">
        <v>3</v>
      </c>
      <c r="I755" s="254"/>
      <c r="J755" s="250"/>
      <c r="K755" s="250"/>
      <c r="L755" s="255"/>
      <c r="M755" s="256"/>
      <c r="N755" s="257"/>
      <c r="O755" s="257"/>
      <c r="P755" s="257"/>
      <c r="Q755" s="257"/>
      <c r="R755" s="257"/>
      <c r="S755" s="257"/>
      <c r="T755" s="258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9" t="s">
        <v>170</v>
      </c>
      <c r="AU755" s="259" t="s">
        <v>157</v>
      </c>
      <c r="AV755" s="14" t="s">
        <v>166</v>
      </c>
      <c r="AW755" s="14" t="s">
        <v>35</v>
      </c>
      <c r="AX755" s="14" t="s">
        <v>85</v>
      </c>
      <c r="AY755" s="259" t="s">
        <v>156</v>
      </c>
    </row>
    <row r="756" s="2" customFormat="1" ht="16.5" customHeight="1">
      <c r="A756" s="40"/>
      <c r="B756" s="41"/>
      <c r="C756" s="220" t="s">
        <v>292</v>
      </c>
      <c r="D756" s="220" t="s">
        <v>161</v>
      </c>
      <c r="E756" s="221" t="s">
        <v>1936</v>
      </c>
      <c r="F756" s="222" t="s">
        <v>1937</v>
      </c>
      <c r="G756" s="223" t="s">
        <v>1739</v>
      </c>
      <c r="H756" s="224">
        <v>27</v>
      </c>
      <c r="I756" s="225"/>
      <c r="J756" s="226">
        <f>ROUND(I756*H756,2)</f>
        <v>0</v>
      </c>
      <c r="K756" s="222" t="s">
        <v>165</v>
      </c>
      <c r="L756" s="46"/>
      <c r="M756" s="227" t="s">
        <v>1</v>
      </c>
      <c r="N756" s="228" t="s">
        <v>42</v>
      </c>
      <c r="O756" s="93"/>
      <c r="P756" s="229">
        <f>O756*H756</f>
        <v>0</v>
      </c>
      <c r="Q756" s="229">
        <v>0.00014999999999999999</v>
      </c>
      <c r="R756" s="229">
        <f>Q756*H756</f>
        <v>0.0040499999999999998</v>
      </c>
      <c r="S756" s="229">
        <v>0</v>
      </c>
      <c r="T756" s="230">
        <f>S756*H756</f>
        <v>0</v>
      </c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R756" s="231" t="s">
        <v>273</v>
      </c>
      <c r="AT756" s="231" t="s">
        <v>161</v>
      </c>
      <c r="AU756" s="231" t="s">
        <v>157</v>
      </c>
      <c r="AY756" s="19" t="s">
        <v>156</v>
      </c>
      <c r="BE756" s="232">
        <f>IF(N756="základní",J756,0)</f>
        <v>0</v>
      </c>
      <c r="BF756" s="232">
        <f>IF(N756="snížená",J756,0)</f>
        <v>0</v>
      </c>
      <c r="BG756" s="232">
        <f>IF(N756="zákl. přenesená",J756,0)</f>
        <v>0</v>
      </c>
      <c r="BH756" s="232">
        <f>IF(N756="sníž. přenesená",J756,0)</f>
        <v>0</v>
      </c>
      <c r="BI756" s="232">
        <f>IF(N756="nulová",J756,0)</f>
        <v>0</v>
      </c>
      <c r="BJ756" s="19" t="s">
        <v>85</v>
      </c>
      <c r="BK756" s="232">
        <f>ROUND(I756*H756,2)</f>
        <v>0</v>
      </c>
      <c r="BL756" s="19" t="s">
        <v>273</v>
      </c>
      <c r="BM756" s="231" t="s">
        <v>1938</v>
      </c>
    </row>
    <row r="757" s="2" customFormat="1">
      <c r="A757" s="40"/>
      <c r="B757" s="41"/>
      <c r="C757" s="42"/>
      <c r="D757" s="233" t="s">
        <v>168</v>
      </c>
      <c r="E757" s="42"/>
      <c r="F757" s="234" t="s">
        <v>1939</v>
      </c>
      <c r="G757" s="42"/>
      <c r="H757" s="42"/>
      <c r="I757" s="235"/>
      <c r="J757" s="42"/>
      <c r="K757" s="42"/>
      <c r="L757" s="46"/>
      <c r="M757" s="236"/>
      <c r="N757" s="237"/>
      <c r="O757" s="93"/>
      <c r="P757" s="93"/>
      <c r="Q757" s="93"/>
      <c r="R757" s="93"/>
      <c r="S757" s="93"/>
      <c r="T757" s="94"/>
      <c r="U757" s="40"/>
      <c r="V757" s="40"/>
      <c r="W757" s="40"/>
      <c r="X757" s="40"/>
      <c r="Y757" s="40"/>
      <c r="Z757" s="40"/>
      <c r="AA757" s="40"/>
      <c r="AB757" s="40"/>
      <c r="AC757" s="40"/>
      <c r="AD757" s="40"/>
      <c r="AE757" s="40"/>
      <c r="AT757" s="19" t="s">
        <v>168</v>
      </c>
      <c r="AU757" s="19" t="s">
        <v>157</v>
      </c>
    </row>
    <row r="758" s="15" customFormat="1">
      <c r="A758" s="15"/>
      <c r="B758" s="260"/>
      <c r="C758" s="261"/>
      <c r="D758" s="233" t="s">
        <v>170</v>
      </c>
      <c r="E758" s="262" t="s">
        <v>1</v>
      </c>
      <c r="F758" s="263" t="s">
        <v>1907</v>
      </c>
      <c r="G758" s="261"/>
      <c r="H758" s="262" t="s">
        <v>1</v>
      </c>
      <c r="I758" s="264"/>
      <c r="J758" s="261"/>
      <c r="K758" s="261"/>
      <c r="L758" s="265"/>
      <c r="M758" s="266"/>
      <c r="N758" s="267"/>
      <c r="O758" s="267"/>
      <c r="P758" s="267"/>
      <c r="Q758" s="267"/>
      <c r="R758" s="267"/>
      <c r="S758" s="267"/>
      <c r="T758" s="268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T758" s="269" t="s">
        <v>170</v>
      </c>
      <c r="AU758" s="269" t="s">
        <v>157</v>
      </c>
      <c r="AV758" s="15" t="s">
        <v>85</v>
      </c>
      <c r="AW758" s="15" t="s">
        <v>35</v>
      </c>
      <c r="AX758" s="15" t="s">
        <v>77</v>
      </c>
      <c r="AY758" s="269" t="s">
        <v>156</v>
      </c>
    </row>
    <row r="759" s="13" customFormat="1">
      <c r="A759" s="13"/>
      <c r="B759" s="238"/>
      <c r="C759" s="239"/>
      <c r="D759" s="233" t="s">
        <v>170</v>
      </c>
      <c r="E759" s="240" t="s">
        <v>1</v>
      </c>
      <c r="F759" s="241" t="s">
        <v>1685</v>
      </c>
      <c r="G759" s="239"/>
      <c r="H759" s="242">
        <v>21</v>
      </c>
      <c r="I759" s="243"/>
      <c r="J759" s="239"/>
      <c r="K759" s="239"/>
      <c r="L759" s="244"/>
      <c r="M759" s="245"/>
      <c r="N759" s="246"/>
      <c r="O759" s="246"/>
      <c r="P759" s="246"/>
      <c r="Q759" s="246"/>
      <c r="R759" s="246"/>
      <c r="S759" s="246"/>
      <c r="T759" s="247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8" t="s">
        <v>170</v>
      </c>
      <c r="AU759" s="248" t="s">
        <v>157</v>
      </c>
      <c r="AV759" s="13" t="s">
        <v>87</v>
      </c>
      <c r="AW759" s="13" t="s">
        <v>35</v>
      </c>
      <c r="AX759" s="13" t="s">
        <v>77</v>
      </c>
      <c r="AY759" s="248" t="s">
        <v>156</v>
      </c>
    </row>
    <row r="760" s="13" customFormat="1">
      <c r="A760" s="13"/>
      <c r="B760" s="238"/>
      <c r="C760" s="239"/>
      <c r="D760" s="233" t="s">
        <v>170</v>
      </c>
      <c r="E760" s="240" t="s">
        <v>1</v>
      </c>
      <c r="F760" s="241" t="s">
        <v>1801</v>
      </c>
      <c r="G760" s="239"/>
      <c r="H760" s="242">
        <v>3</v>
      </c>
      <c r="I760" s="243"/>
      <c r="J760" s="239"/>
      <c r="K760" s="239"/>
      <c r="L760" s="244"/>
      <c r="M760" s="245"/>
      <c r="N760" s="246"/>
      <c r="O760" s="246"/>
      <c r="P760" s="246"/>
      <c r="Q760" s="246"/>
      <c r="R760" s="246"/>
      <c r="S760" s="246"/>
      <c r="T760" s="247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48" t="s">
        <v>170</v>
      </c>
      <c r="AU760" s="248" t="s">
        <v>157</v>
      </c>
      <c r="AV760" s="13" t="s">
        <v>87</v>
      </c>
      <c r="AW760" s="13" t="s">
        <v>35</v>
      </c>
      <c r="AX760" s="13" t="s">
        <v>77</v>
      </c>
      <c r="AY760" s="248" t="s">
        <v>156</v>
      </c>
    </row>
    <row r="761" s="13" customFormat="1">
      <c r="A761" s="13"/>
      <c r="B761" s="238"/>
      <c r="C761" s="239"/>
      <c r="D761" s="233" t="s">
        <v>170</v>
      </c>
      <c r="E761" s="240" t="s">
        <v>1</v>
      </c>
      <c r="F761" s="241" t="s">
        <v>1796</v>
      </c>
      <c r="G761" s="239"/>
      <c r="H761" s="242">
        <v>3</v>
      </c>
      <c r="I761" s="243"/>
      <c r="J761" s="239"/>
      <c r="K761" s="239"/>
      <c r="L761" s="244"/>
      <c r="M761" s="245"/>
      <c r="N761" s="246"/>
      <c r="O761" s="246"/>
      <c r="P761" s="246"/>
      <c r="Q761" s="246"/>
      <c r="R761" s="246"/>
      <c r="S761" s="246"/>
      <c r="T761" s="247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8" t="s">
        <v>170</v>
      </c>
      <c r="AU761" s="248" t="s">
        <v>157</v>
      </c>
      <c r="AV761" s="13" t="s">
        <v>87</v>
      </c>
      <c r="AW761" s="13" t="s">
        <v>35</v>
      </c>
      <c r="AX761" s="13" t="s">
        <v>77</v>
      </c>
      <c r="AY761" s="248" t="s">
        <v>156</v>
      </c>
    </row>
    <row r="762" s="14" customFormat="1">
      <c r="A762" s="14"/>
      <c r="B762" s="249"/>
      <c r="C762" s="250"/>
      <c r="D762" s="233" t="s">
        <v>170</v>
      </c>
      <c r="E762" s="251" t="s">
        <v>1</v>
      </c>
      <c r="F762" s="252" t="s">
        <v>174</v>
      </c>
      <c r="G762" s="250"/>
      <c r="H762" s="253">
        <v>27</v>
      </c>
      <c r="I762" s="254"/>
      <c r="J762" s="250"/>
      <c r="K762" s="250"/>
      <c r="L762" s="255"/>
      <c r="M762" s="256"/>
      <c r="N762" s="257"/>
      <c r="O762" s="257"/>
      <c r="P762" s="257"/>
      <c r="Q762" s="257"/>
      <c r="R762" s="257"/>
      <c r="S762" s="257"/>
      <c r="T762" s="258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9" t="s">
        <v>170</v>
      </c>
      <c r="AU762" s="259" t="s">
        <v>157</v>
      </c>
      <c r="AV762" s="14" t="s">
        <v>166</v>
      </c>
      <c r="AW762" s="14" t="s">
        <v>35</v>
      </c>
      <c r="AX762" s="14" t="s">
        <v>85</v>
      </c>
      <c r="AY762" s="259" t="s">
        <v>156</v>
      </c>
    </row>
    <row r="763" s="2" customFormat="1" ht="24.15" customHeight="1">
      <c r="A763" s="40"/>
      <c r="B763" s="41"/>
      <c r="C763" s="220" t="s">
        <v>1018</v>
      </c>
      <c r="D763" s="220" t="s">
        <v>161</v>
      </c>
      <c r="E763" s="221" t="s">
        <v>1940</v>
      </c>
      <c r="F763" s="222" t="s">
        <v>1941</v>
      </c>
      <c r="G763" s="223" t="s">
        <v>209</v>
      </c>
      <c r="H763" s="224">
        <v>0.23499999999999999</v>
      </c>
      <c r="I763" s="225"/>
      <c r="J763" s="226">
        <f>ROUND(I763*H763,2)</f>
        <v>0</v>
      </c>
      <c r="K763" s="222" t="s">
        <v>165</v>
      </c>
      <c r="L763" s="46"/>
      <c r="M763" s="227" t="s">
        <v>1</v>
      </c>
      <c r="N763" s="228" t="s">
        <v>42</v>
      </c>
      <c r="O763" s="93"/>
      <c r="P763" s="229">
        <f>O763*H763</f>
        <v>0</v>
      </c>
      <c r="Q763" s="229">
        <v>0</v>
      </c>
      <c r="R763" s="229">
        <f>Q763*H763</f>
        <v>0</v>
      </c>
      <c r="S763" s="229">
        <v>0</v>
      </c>
      <c r="T763" s="230">
        <f>S763*H763</f>
        <v>0</v>
      </c>
      <c r="U763" s="40"/>
      <c r="V763" s="40"/>
      <c r="W763" s="40"/>
      <c r="X763" s="40"/>
      <c r="Y763" s="40"/>
      <c r="Z763" s="40"/>
      <c r="AA763" s="40"/>
      <c r="AB763" s="40"/>
      <c r="AC763" s="40"/>
      <c r="AD763" s="40"/>
      <c r="AE763" s="40"/>
      <c r="AR763" s="231" t="s">
        <v>273</v>
      </c>
      <c r="AT763" s="231" t="s">
        <v>161</v>
      </c>
      <c r="AU763" s="231" t="s">
        <v>157</v>
      </c>
      <c r="AY763" s="19" t="s">
        <v>156</v>
      </c>
      <c r="BE763" s="232">
        <f>IF(N763="základní",J763,0)</f>
        <v>0</v>
      </c>
      <c r="BF763" s="232">
        <f>IF(N763="snížená",J763,0)</f>
        <v>0</v>
      </c>
      <c r="BG763" s="232">
        <f>IF(N763="zákl. přenesená",J763,0)</f>
        <v>0</v>
      </c>
      <c r="BH763" s="232">
        <f>IF(N763="sníž. přenesená",J763,0)</f>
        <v>0</v>
      </c>
      <c r="BI763" s="232">
        <f>IF(N763="nulová",J763,0)</f>
        <v>0</v>
      </c>
      <c r="BJ763" s="19" t="s">
        <v>85</v>
      </c>
      <c r="BK763" s="232">
        <f>ROUND(I763*H763,2)</f>
        <v>0</v>
      </c>
      <c r="BL763" s="19" t="s">
        <v>273</v>
      </c>
      <c r="BM763" s="231" t="s">
        <v>1942</v>
      </c>
    </row>
    <row r="764" s="2" customFormat="1">
      <c r="A764" s="40"/>
      <c r="B764" s="41"/>
      <c r="C764" s="42"/>
      <c r="D764" s="233" t="s">
        <v>168</v>
      </c>
      <c r="E764" s="42"/>
      <c r="F764" s="234" t="s">
        <v>1943</v>
      </c>
      <c r="G764" s="42"/>
      <c r="H764" s="42"/>
      <c r="I764" s="235"/>
      <c r="J764" s="42"/>
      <c r="K764" s="42"/>
      <c r="L764" s="46"/>
      <c r="M764" s="236"/>
      <c r="N764" s="237"/>
      <c r="O764" s="93"/>
      <c r="P764" s="93"/>
      <c r="Q764" s="93"/>
      <c r="R764" s="93"/>
      <c r="S764" s="93"/>
      <c r="T764" s="94"/>
      <c r="U764" s="40"/>
      <c r="V764" s="40"/>
      <c r="W764" s="40"/>
      <c r="X764" s="40"/>
      <c r="Y764" s="40"/>
      <c r="Z764" s="40"/>
      <c r="AA764" s="40"/>
      <c r="AB764" s="40"/>
      <c r="AC764" s="40"/>
      <c r="AD764" s="40"/>
      <c r="AE764" s="40"/>
      <c r="AT764" s="19" t="s">
        <v>168</v>
      </c>
      <c r="AU764" s="19" t="s">
        <v>157</v>
      </c>
    </row>
    <row r="765" s="12" customFormat="1" ht="20.88" customHeight="1">
      <c r="A765" s="12"/>
      <c r="B765" s="204"/>
      <c r="C765" s="205"/>
      <c r="D765" s="206" t="s">
        <v>76</v>
      </c>
      <c r="E765" s="218" t="s">
        <v>1944</v>
      </c>
      <c r="F765" s="218" t="s">
        <v>1945</v>
      </c>
      <c r="G765" s="205"/>
      <c r="H765" s="205"/>
      <c r="I765" s="208"/>
      <c r="J765" s="219">
        <f>BK765</f>
        <v>0</v>
      </c>
      <c r="K765" s="205"/>
      <c r="L765" s="210"/>
      <c r="M765" s="211"/>
      <c r="N765" s="212"/>
      <c r="O765" s="212"/>
      <c r="P765" s="213">
        <f>SUM(P766:P775)</f>
        <v>0</v>
      </c>
      <c r="Q765" s="212"/>
      <c r="R765" s="213">
        <f>SUM(R766:R775)</f>
        <v>0.01209</v>
      </c>
      <c r="S765" s="212"/>
      <c r="T765" s="214">
        <f>SUM(T766:T775)</f>
        <v>0</v>
      </c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R765" s="215" t="s">
        <v>87</v>
      </c>
      <c r="AT765" s="216" t="s">
        <v>76</v>
      </c>
      <c r="AU765" s="216" t="s">
        <v>87</v>
      </c>
      <c r="AY765" s="215" t="s">
        <v>156</v>
      </c>
      <c r="BK765" s="217">
        <f>SUM(BK766:BK775)</f>
        <v>0</v>
      </c>
    </row>
    <row r="766" s="2" customFormat="1" ht="33" customHeight="1">
      <c r="A766" s="40"/>
      <c r="B766" s="41"/>
      <c r="C766" s="220" t="s">
        <v>1023</v>
      </c>
      <c r="D766" s="220" t="s">
        <v>161</v>
      </c>
      <c r="E766" s="221" t="s">
        <v>1946</v>
      </c>
      <c r="F766" s="222" t="s">
        <v>1947</v>
      </c>
      <c r="G766" s="223" t="s">
        <v>164</v>
      </c>
      <c r="H766" s="224">
        <v>9</v>
      </c>
      <c r="I766" s="225"/>
      <c r="J766" s="226">
        <f>ROUND(I766*H766,2)</f>
        <v>0</v>
      </c>
      <c r="K766" s="222" t="s">
        <v>165</v>
      </c>
      <c r="L766" s="46"/>
      <c r="M766" s="227" t="s">
        <v>1</v>
      </c>
      <c r="N766" s="228" t="s">
        <v>42</v>
      </c>
      <c r="O766" s="93"/>
      <c r="P766" s="229">
        <f>O766*H766</f>
        <v>0</v>
      </c>
      <c r="Q766" s="229">
        <v>0.00029</v>
      </c>
      <c r="R766" s="229">
        <f>Q766*H766</f>
        <v>0.0026099999999999999</v>
      </c>
      <c r="S766" s="229">
        <v>0</v>
      </c>
      <c r="T766" s="230">
        <f>S766*H766</f>
        <v>0</v>
      </c>
      <c r="U766" s="40"/>
      <c r="V766" s="40"/>
      <c r="W766" s="40"/>
      <c r="X766" s="40"/>
      <c r="Y766" s="40"/>
      <c r="Z766" s="40"/>
      <c r="AA766" s="40"/>
      <c r="AB766" s="40"/>
      <c r="AC766" s="40"/>
      <c r="AD766" s="40"/>
      <c r="AE766" s="40"/>
      <c r="AR766" s="231" t="s">
        <v>273</v>
      </c>
      <c r="AT766" s="231" t="s">
        <v>161</v>
      </c>
      <c r="AU766" s="231" t="s">
        <v>157</v>
      </c>
      <c r="AY766" s="19" t="s">
        <v>156</v>
      </c>
      <c r="BE766" s="232">
        <f>IF(N766="základní",J766,0)</f>
        <v>0</v>
      </c>
      <c r="BF766" s="232">
        <f>IF(N766="snížená",J766,0)</f>
        <v>0</v>
      </c>
      <c r="BG766" s="232">
        <f>IF(N766="zákl. přenesená",J766,0)</f>
        <v>0</v>
      </c>
      <c r="BH766" s="232">
        <f>IF(N766="sníž. přenesená",J766,0)</f>
        <v>0</v>
      </c>
      <c r="BI766" s="232">
        <f>IF(N766="nulová",J766,0)</f>
        <v>0</v>
      </c>
      <c r="BJ766" s="19" t="s">
        <v>85</v>
      </c>
      <c r="BK766" s="232">
        <f>ROUND(I766*H766,2)</f>
        <v>0</v>
      </c>
      <c r="BL766" s="19" t="s">
        <v>273</v>
      </c>
      <c r="BM766" s="231" t="s">
        <v>1948</v>
      </c>
    </row>
    <row r="767" s="2" customFormat="1">
      <c r="A767" s="40"/>
      <c r="B767" s="41"/>
      <c r="C767" s="42"/>
      <c r="D767" s="233" t="s">
        <v>168</v>
      </c>
      <c r="E767" s="42"/>
      <c r="F767" s="234" t="s">
        <v>1949</v>
      </c>
      <c r="G767" s="42"/>
      <c r="H767" s="42"/>
      <c r="I767" s="235"/>
      <c r="J767" s="42"/>
      <c r="K767" s="42"/>
      <c r="L767" s="46"/>
      <c r="M767" s="236"/>
      <c r="N767" s="237"/>
      <c r="O767" s="93"/>
      <c r="P767" s="93"/>
      <c r="Q767" s="93"/>
      <c r="R767" s="93"/>
      <c r="S767" s="93"/>
      <c r="T767" s="94"/>
      <c r="U767" s="40"/>
      <c r="V767" s="40"/>
      <c r="W767" s="40"/>
      <c r="X767" s="40"/>
      <c r="Y767" s="40"/>
      <c r="Z767" s="40"/>
      <c r="AA767" s="40"/>
      <c r="AB767" s="40"/>
      <c r="AC767" s="40"/>
      <c r="AD767" s="40"/>
      <c r="AE767" s="40"/>
      <c r="AT767" s="19" t="s">
        <v>168</v>
      </c>
      <c r="AU767" s="19" t="s">
        <v>157</v>
      </c>
    </row>
    <row r="768" s="15" customFormat="1">
      <c r="A768" s="15"/>
      <c r="B768" s="260"/>
      <c r="C768" s="261"/>
      <c r="D768" s="233" t="s">
        <v>170</v>
      </c>
      <c r="E768" s="262" t="s">
        <v>1</v>
      </c>
      <c r="F768" s="263" t="s">
        <v>1950</v>
      </c>
      <c r="G768" s="261"/>
      <c r="H768" s="262" t="s">
        <v>1</v>
      </c>
      <c r="I768" s="264"/>
      <c r="J768" s="261"/>
      <c r="K768" s="261"/>
      <c r="L768" s="265"/>
      <c r="M768" s="266"/>
      <c r="N768" s="267"/>
      <c r="O768" s="267"/>
      <c r="P768" s="267"/>
      <c r="Q768" s="267"/>
      <c r="R768" s="267"/>
      <c r="S768" s="267"/>
      <c r="T768" s="268"/>
      <c r="U768" s="15"/>
      <c r="V768" s="15"/>
      <c r="W768" s="15"/>
      <c r="X768" s="15"/>
      <c r="Y768" s="15"/>
      <c r="Z768" s="15"/>
      <c r="AA768" s="15"/>
      <c r="AB768" s="15"/>
      <c r="AC768" s="15"/>
      <c r="AD768" s="15"/>
      <c r="AE768" s="15"/>
      <c r="AT768" s="269" t="s">
        <v>170</v>
      </c>
      <c r="AU768" s="269" t="s">
        <v>157</v>
      </c>
      <c r="AV768" s="15" t="s">
        <v>85</v>
      </c>
      <c r="AW768" s="15" t="s">
        <v>35</v>
      </c>
      <c r="AX768" s="15" t="s">
        <v>77</v>
      </c>
      <c r="AY768" s="269" t="s">
        <v>156</v>
      </c>
    </row>
    <row r="769" s="13" customFormat="1">
      <c r="A769" s="13"/>
      <c r="B769" s="238"/>
      <c r="C769" s="239"/>
      <c r="D769" s="233" t="s">
        <v>170</v>
      </c>
      <c r="E769" s="240" t="s">
        <v>1</v>
      </c>
      <c r="F769" s="241" t="s">
        <v>1951</v>
      </c>
      <c r="G769" s="239"/>
      <c r="H769" s="242">
        <v>9</v>
      </c>
      <c r="I769" s="243"/>
      <c r="J769" s="239"/>
      <c r="K769" s="239"/>
      <c r="L769" s="244"/>
      <c r="M769" s="245"/>
      <c r="N769" s="246"/>
      <c r="O769" s="246"/>
      <c r="P769" s="246"/>
      <c r="Q769" s="246"/>
      <c r="R769" s="246"/>
      <c r="S769" s="246"/>
      <c r="T769" s="247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48" t="s">
        <v>170</v>
      </c>
      <c r="AU769" s="248" t="s">
        <v>157</v>
      </c>
      <c r="AV769" s="13" t="s">
        <v>87</v>
      </c>
      <c r="AW769" s="13" t="s">
        <v>35</v>
      </c>
      <c r="AX769" s="13" t="s">
        <v>77</v>
      </c>
      <c r="AY769" s="248" t="s">
        <v>156</v>
      </c>
    </row>
    <row r="770" s="14" customFormat="1">
      <c r="A770" s="14"/>
      <c r="B770" s="249"/>
      <c r="C770" s="250"/>
      <c r="D770" s="233" t="s">
        <v>170</v>
      </c>
      <c r="E770" s="251" t="s">
        <v>1</v>
      </c>
      <c r="F770" s="252" t="s">
        <v>174</v>
      </c>
      <c r="G770" s="250"/>
      <c r="H770" s="253">
        <v>9</v>
      </c>
      <c r="I770" s="254"/>
      <c r="J770" s="250"/>
      <c r="K770" s="250"/>
      <c r="L770" s="255"/>
      <c r="M770" s="256"/>
      <c r="N770" s="257"/>
      <c r="O770" s="257"/>
      <c r="P770" s="257"/>
      <c r="Q770" s="257"/>
      <c r="R770" s="257"/>
      <c r="S770" s="257"/>
      <c r="T770" s="258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9" t="s">
        <v>170</v>
      </c>
      <c r="AU770" s="259" t="s">
        <v>157</v>
      </c>
      <c r="AV770" s="14" t="s">
        <v>166</v>
      </c>
      <c r="AW770" s="14" t="s">
        <v>35</v>
      </c>
      <c r="AX770" s="14" t="s">
        <v>85</v>
      </c>
      <c r="AY770" s="259" t="s">
        <v>156</v>
      </c>
    </row>
    <row r="771" s="2" customFormat="1" ht="37.8" customHeight="1">
      <c r="A771" s="40"/>
      <c r="B771" s="41"/>
      <c r="C771" s="220" t="s">
        <v>1028</v>
      </c>
      <c r="D771" s="220" t="s">
        <v>161</v>
      </c>
      <c r="E771" s="221" t="s">
        <v>1952</v>
      </c>
      <c r="F771" s="222" t="s">
        <v>1953</v>
      </c>
      <c r="G771" s="223" t="s">
        <v>164</v>
      </c>
      <c r="H771" s="224">
        <v>12</v>
      </c>
      <c r="I771" s="225"/>
      <c r="J771" s="226">
        <f>ROUND(I771*H771,2)</f>
        <v>0</v>
      </c>
      <c r="K771" s="222" t="s">
        <v>165</v>
      </c>
      <c r="L771" s="46"/>
      <c r="M771" s="227" t="s">
        <v>1</v>
      </c>
      <c r="N771" s="228" t="s">
        <v>42</v>
      </c>
      <c r="O771" s="93"/>
      <c r="P771" s="229">
        <f>O771*H771</f>
        <v>0</v>
      </c>
      <c r="Q771" s="229">
        <v>0.00079000000000000001</v>
      </c>
      <c r="R771" s="229">
        <f>Q771*H771</f>
        <v>0.0094800000000000006</v>
      </c>
      <c r="S771" s="229">
        <v>0</v>
      </c>
      <c r="T771" s="230">
        <f>S771*H771</f>
        <v>0</v>
      </c>
      <c r="U771" s="40"/>
      <c r="V771" s="40"/>
      <c r="W771" s="40"/>
      <c r="X771" s="40"/>
      <c r="Y771" s="40"/>
      <c r="Z771" s="40"/>
      <c r="AA771" s="40"/>
      <c r="AB771" s="40"/>
      <c r="AC771" s="40"/>
      <c r="AD771" s="40"/>
      <c r="AE771" s="40"/>
      <c r="AR771" s="231" t="s">
        <v>273</v>
      </c>
      <c r="AT771" s="231" t="s">
        <v>161</v>
      </c>
      <c r="AU771" s="231" t="s">
        <v>157</v>
      </c>
      <c r="AY771" s="19" t="s">
        <v>156</v>
      </c>
      <c r="BE771" s="232">
        <f>IF(N771="základní",J771,0)</f>
        <v>0</v>
      </c>
      <c r="BF771" s="232">
        <f>IF(N771="snížená",J771,0)</f>
        <v>0</v>
      </c>
      <c r="BG771" s="232">
        <f>IF(N771="zákl. přenesená",J771,0)</f>
        <v>0</v>
      </c>
      <c r="BH771" s="232">
        <f>IF(N771="sníž. přenesená",J771,0)</f>
        <v>0</v>
      </c>
      <c r="BI771" s="232">
        <f>IF(N771="nulová",J771,0)</f>
        <v>0</v>
      </c>
      <c r="BJ771" s="19" t="s">
        <v>85</v>
      </c>
      <c r="BK771" s="232">
        <f>ROUND(I771*H771,2)</f>
        <v>0</v>
      </c>
      <c r="BL771" s="19" t="s">
        <v>273</v>
      </c>
      <c r="BM771" s="231" t="s">
        <v>1954</v>
      </c>
    </row>
    <row r="772" s="2" customFormat="1">
      <c r="A772" s="40"/>
      <c r="B772" s="41"/>
      <c r="C772" s="42"/>
      <c r="D772" s="233" t="s">
        <v>168</v>
      </c>
      <c r="E772" s="42"/>
      <c r="F772" s="234" t="s">
        <v>1955</v>
      </c>
      <c r="G772" s="42"/>
      <c r="H772" s="42"/>
      <c r="I772" s="235"/>
      <c r="J772" s="42"/>
      <c r="K772" s="42"/>
      <c r="L772" s="46"/>
      <c r="M772" s="236"/>
      <c r="N772" s="237"/>
      <c r="O772" s="93"/>
      <c r="P772" s="93"/>
      <c r="Q772" s="93"/>
      <c r="R772" s="93"/>
      <c r="S772" s="93"/>
      <c r="T772" s="94"/>
      <c r="U772" s="40"/>
      <c r="V772" s="40"/>
      <c r="W772" s="40"/>
      <c r="X772" s="40"/>
      <c r="Y772" s="40"/>
      <c r="Z772" s="40"/>
      <c r="AA772" s="40"/>
      <c r="AB772" s="40"/>
      <c r="AC772" s="40"/>
      <c r="AD772" s="40"/>
      <c r="AE772" s="40"/>
      <c r="AT772" s="19" t="s">
        <v>168</v>
      </c>
      <c r="AU772" s="19" t="s">
        <v>157</v>
      </c>
    </row>
    <row r="773" s="15" customFormat="1">
      <c r="A773" s="15"/>
      <c r="B773" s="260"/>
      <c r="C773" s="261"/>
      <c r="D773" s="233" t="s">
        <v>170</v>
      </c>
      <c r="E773" s="262" t="s">
        <v>1</v>
      </c>
      <c r="F773" s="263" t="s">
        <v>1950</v>
      </c>
      <c r="G773" s="261"/>
      <c r="H773" s="262" t="s">
        <v>1</v>
      </c>
      <c r="I773" s="264"/>
      <c r="J773" s="261"/>
      <c r="K773" s="261"/>
      <c r="L773" s="265"/>
      <c r="M773" s="266"/>
      <c r="N773" s="267"/>
      <c r="O773" s="267"/>
      <c r="P773" s="267"/>
      <c r="Q773" s="267"/>
      <c r="R773" s="267"/>
      <c r="S773" s="267"/>
      <c r="T773" s="268"/>
      <c r="U773" s="15"/>
      <c r="V773" s="15"/>
      <c r="W773" s="15"/>
      <c r="X773" s="15"/>
      <c r="Y773" s="15"/>
      <c r="Z773" s="15"/>
      <c r="AA773" s="15"/>
      <c r="AB773" s="15"/>
      <c r="AC773" s="15"/>
      <c r="AD773" s="15"/>
      <c r="AE773" s="15"/>
      <c r="AT773" s="269" t="s">
        <v>170</v>
      </c>
      <c r="AU773" s="269" t="s">
        <v>157</v>
      </c>
      <c r="AV773" s="15" t="s">
        <v>85</v>
      </c>
      <c r="AW773" s="15" t="s">
        <v>35</v>
      </c>
      <c r="AX773" s="15" t="s">
        <v>77</v>
      </c>
      <c r="AY773" s="269" t="s">
        <v>156</v>
      </c>
    </row>
    <row r="774" s="13" customFormat="1">
      <c r="A774" s="13"/>
      <c r="B774" s="238"/>
      <c r="C774" s="239"/>
      <c r="D774" s="233" t="s">
        <v>170</v>
      </c>
      <c r="E774" s="240" t="s">
        <v>1</v>
      </c>
      <c r="F774" s="241" t="s">
        <v>1956</v>
      </c>
      <c r="G774" s="239"/>
      <c r="H774" s="242">
        <v>12</v>
      </c>
      <c r="I774" s="243"/>
      <c r="J774" s="239"/>
      <c r="K774" s="239"/>
      <c r="L774" s="244"/>
      <c r="M774" s="245"/>
      <c r="N774" s="246"/>
      <c r="O774" s="246"/>
      <c r="P774" s="246"/>
      <c r="Q774" s="246"/>
      <c r="R774" s="246"/>
      <c r="S774" s="246"/>
      <c r="T774" s="247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48" t="s">
        <v>170</v>
      </c>
      <c r="AU774" s="248" t="s">
        <v>157</v>
      </c>
      <c r="AV774" s="13" t="s">
        <v>87</v>
      </c>
      <c r="AW774" s="13" t="s">
        <v>35</v>
      </c>
      <c r="AX774" s="13" t="s">
        <v>77</v>
      </c>
      <c r="AY774" s="248" t="s">
        <v>156</v>
      </c>
    </row>
    <row r="775" s="14" customFormat="1">
      <c r="A775" s="14"/>
      <c r="B775" s="249"/>
      <c r="C775" s="250"/>
      <c r="D775" s="233" t="s">
        <v>170</v>
      </c>
      <c r="E775" s="251" t="s">
        <v>1</v>
      </c>
      <c r="F775" s="252" t="s">
        <v>174</v>
      </c>
      <c r="G775" s="250"/>
      <c r="H775" s="253">
        <v>12</v>
      </c>
      <c r="I775" s="254"/>
      <c r="J775" s="250"/>
      <c r="K775" s="250"/>
      <c r="L775" s="255"/>
      <c r="M775" s="256"/>
      <c r="N775" s="257"/>
      <c r="O775" s="257"/>
      <c r="P775" s="257"/>
      <c r="Q775" s="257"/>
      <c r="R775" s="257"/>
      <c r="S775" s="257"/>
      <c r="T775" s="258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9" t="s">
        <v>170</v>
      </c>
      <c r="AU775" s="259" t="s">
        <v>157</v>
      </c>
      <c r="AV775" s="14" t="s">
        <v>166</v>
      </c>
      <c r="AW775" s="14" t="s">
        <v>35</v>
      </c>
      <c r="AX775" s="14" t="s">
        <v>85</v>
      </c>
      <c r="AY775" s="259" t="s">
        <v>156</v>
      </c>
    </row>
    <row r="776" s="12" customFormat="1" ht="25.92" customHeight="1">
      <c r="A776" s="12"/>
      <c r="B776" s="204"/>
      <c r="C776" s="205"/>
      <c r="D776" s="206" t="s">
        <v>76</v>
      </c>
      <c r="E776" s="207" t="s">
        <v>1957</v>
      </c>
      <c r="F776" s="207" t="s">
        <v>1958</v>
      </c>
      <c r="G776" s="205"/>
      <c r="H776" s="205"/>
      <c r="I776" s="208"/>
      <c r="J776" s="209">
        <f>BK776</f>
        <v>0</v>
      </c>
      <c r="K776" s="205"/>
      <c r="L776" s="210"/>
      <c r="M776" s="211"/>
      <c r="N776" s="212"/>
      <c r="O776" s="212"/>
      <c r="P776" s="213">
        <f>SUM(P777:P783)</f>
        <v>0</v>
      </c>
      <c r="Q776" s="212"/>
      <c r="R776" s="213">
        <f>SUM(R777:R783)</f>
        <v>0</v>
      </c>
      <c r="S776" s="212"/>
      <c r="T776" s="214">
        <f>SUM(T777:T783)</f>
        <v>0</v>
      </c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R776" s="215" t="s">
        <v>166</v>
      </c>
      <c r="AT776" s="216" t="s">
        <v>76</v>
      </c>
      <c r="AU776" s="216" t="s">
        <v>77</v>
      </c>
      <c r="AY776" s="215" t="s">
        <v>156</v>
      </c>
      <c r="BK776" s="217">
        <f>SUM(BK777:BK783)</f>
        <v>0</v>
      </c>
    </row>
    <row r="777" s="2" customFormat="1" ht="24.15" customHeight="1">
      <c r="A777" s="40"/>
      <c r="B777" s="41"/>
      <c r="C777" s="220" t="s">
        <v>1033</v>
      </c>
      <c r="D777" s="220" t="s">
        <v>161</v>
      </c>
      <c r="E777" s="221" t="s">
        <v>1959</v>
      </c>
      <c r="F777" s="222" t="s">
        <v>1960</v>
      </c>
      <c r="G777" s="223" t="s">
        <v>1961</v>
      </c>
      <c r="H777" s="224">
        <v>45</v>
      </c>
      <c r="I777" s="225"/>
      <c r="J777" s="226">
        <f>ROUND(I777*H777,2)</f>
        <v>0</v>
      </c>
      <c r="K777" s="222" t="s">
        <v>165</v>
      </c>
      <c r="L777" s="46"/>
      <c r="M777" s="227" t="s">
        <v>1</v>
      </c>
      <c r="N777" s="228" t="s">
        <v>42</v>
      </c>
      <c r="O777" s="93"/>
      <c r="P777" s="229">
        <f>O777*H777</f>
        <v>0</v>
      </c>
      <c r="Q777" s="229">
        <v>0</v>
      </c>
      <c r="R777" s="229">
        <f>Q777*H777</f>
        <v>0</v>
      </c>
      <c r="S777" s="229">
        <v>0</v>
      </c>
      <c r="T777" s="230">
        <f>S777*H777</f>
        <v>0</v>
      </c>
      <c r="U777" s="40"/>
      <c r="V777" s="40"/>
      <c r="W777" s="40"/>
      <c r="X777" s="40"/>
      <c r="Y777" s="40"/>
      <c r="Z777" s="40"/>
      <c r="AA777" s="40"/>
      <c r="AB777" s="40"/>
      <c r="AC777" s="40"/>
      <c r="AD777" s="40"/>
      <c r="AE777" s="40"/>
      <c r="AR777" s="231" t="s">
        <v>1763</v>
      </c>
      <c r="AT777" s="231" t="s">
        <v>161</v>
      </c>
      <c r="AU777" s="231" t="s">
        <v>85</v>
      </c>
      <c r="AY777" s="19" t="s">
        <v>156</v>
      </c>
      <c r="BE777" s="232">
        <f>IF(N777="základní",J777,0)</f>
        <v>0</v>
      </c>
      <c r="BF777" s="232">
        <f>IF(N777="snížená",J777,0)</f>
        <v>0</v>
      </c>
      <c r="BG777" s="232">
        <f>IF(N777="zákl. přenesená",J777,0)</f>
        <v>0</v>
      </c>
      <c r="BH777" s="232">
        <f>IF(N777="sníž. přenesená",J777,0)</f>
        <v>0</v>
      </c>
      <c r="BI777" s="232">
        <f>IF(N777="nulová",J777,0)</f>
        <v>0</v>
      </c>
      <c r="BJ777" s="19" t="s">
        <v>85</v>
      </c>
      <c r="BK777" s="232">
        <f>ROUND(I777*H777,2)</f>
        <v>0</v>
      </c>
      <c r="BL777" s="19" t="s">
        <v>1763</v>
      </c>
      <c r="BM777" s="231" t="s">
        <v>1962</v>
      </c>
    </row>
    <row r="778" s="2" customFormat="1">
      <c r="A778" s="40"/>
      <c r="B778" s="41"/>
      <c r="C778" s="42"/>
      <c r="D778" s="233" t="s">
        <v>168</v>
      </c>
      <c r="E778" s="42"/>
      <c r="F778" s="234" t="s">
        <v>1963</v>
      </c>
      <c r="G778" s="42"/>
      <c r="H778" s="42"/>
      <c r="I778" s="235"/>
      <c r="J778" s="42"/>
      <c r="K778" s="42"/>
      <c r="L778" s="46"/>
      <c r="M778" s="236"/>
      <c r="N778" s="237"/>
      <c r="O778" s="93"/>
      <c r="P778" s="93"/>
      <c r="Q778" s="93"/>
      <c r="R778" s="93"/>
      <c r="S778" s="93"/>
      <c r="T778" s="94"/>
      <c r="U778" s="40"/>
      <c r="V778" s="40"/>
      <c r="W778" s="40"/>
      <c r="X778" s="40"/>
      <c r="Y778" s="40"/>
      <c r="Z778" s="40"/>
      <c r="AA778" s="40"/>
      <c r="AB778" s="40"/>
      <c r="AC778" s="40"/>
      <c r="AD778" s="40"/>
      <c r="AE778" s="40"/>
      <c r="AT778" s="19" t="s">
        <v>168</v>
      </c>
      <c r="AU778" s="19" t="s">
        <v>85</v>
      </c>
    </row>
    <row r="779" s="15" customFormat="1">
      <c r="A779" s="15"/>
      <c r="B779" s="260"/>
      <c r="C779" s="261"/>
      <c r="D779" s="233" t="s">
        <v>170</v>
      </c>
      <c r="E779" s="262" t="s">
        <v>1</v>
      </c>
      <c r="F779" s="263" t="s">
        <v>1950</v>
      </c>
      <c r="G779" s="261"/>
      <c r="H779" s="262" t="s">
        <v>1</v>
      </c>
      <c r="I779" s="264"/>
      <c r="J779" s="261"/>
      <c r="K779" s="261"/>
      <c r="L779" s="265"/>
      <c r="M779" s="266"/>
      <c r="N779" s="267"/>
      <c r="O779" s="267"/>
      <c r="P779" s="267"/>
      <c r="Q779" s="267"/>
      <c r="R779" s="267"/>
      <c r="S779" s="267"/>
      <c r="T779" s="268"/>
      <c r="U779" s="15"/>
      <c r="V779" s="15"/>
      <c r="W779" s="15"/>
      <c r="X779" s="15"/>
      <c r="Y779" s="15"/>
      <c r="Z779" s="15"/>
      <c r="AA779" s="15"/>
      <c r="AB779" s="15"/>
      <c r="AC779" s="15"/>
      <c r="AD779" s="15"/>
      <c r="AE779" s="15"/>
      <c r="AT779" s="269" t="s">
        <v>170</v>
      </c>
      <c r="AU779" s="269" t="s">
        <v>85</v>
      </c>
      <c r="AV779" s="15" t="s">
        <v>85</v>
      </c>
      <c r="AW779" s="15" t="s">
        <v>35</v>
      </c>
      <c r="AX779" s="15" t="s">
        <v>77</v>
      </c>
      <c r="AY779" s="269" t="s">
        <v>156</v>
      </c>
    </row>
    <row r="780" s="13" customFormat="1">
      <c r="A780" s="13"/>
      <c r="B780" s="238"/>
      <c r="C780" s="239"/>
      <c r="D780" s="233" t="s">
        <v>170</v>
      </c>
      <c r="E780" s="240" t="s">
        <v>1</v>
      </c>
      <c r="F780" s="241" t="s">
        <v>1964</v>
      </c>
      <c r="G780" s="239"/>
      <c r="H780" s="242">
        <v>15</v>
      </c>
      <c r="I780" s="243"/>
      <c r="J780" s="239"/>
      <c r="K780" s="239"/>
      <c r="L780" s="244"/>
      <c r="M780" s="245"/>
      <c r="N780" s="246"/>
      <c r="O780" s="246"/>
      <c r="P780" s="246"/>
      <c r="Q780" s="246"/>
      <c r="R780" s="246"/>
      <c r="S780" s="246"/>
      <c r="T780" s="247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48" t="s">
        <v>170</v>
      </c>
      <c r="AU780" s="248" t="s">
        <v>85</v>
      </c>
      <c r="AV780" s="13" t="s">
        <v>87</v>
      </c>
      <c r="AW780" s="13" t="s">
        <v>35</v>
      </c>
      <c r="AX780" s="13" t="s">
        <v>77</v>
      </c>
      <c r="AY780" s="248" t="s">
        <v>156</v>
      </c>
    </row>
    <row r="781" s="13" customFormat="1">
      <c r="A781" s="13"/>
      <c r="B781" s="238"/>
      <c r="C781" s="239"/>
      <c r="D781" s="233" t="s">
        <v>170</v>
      </c>
      <c r="E781" s="240" t="s">
        <v>1</v>
      </c>
      <c r="F781" s="241" t="s">
        <v>1965</v>
      </c>
      <c r="G781" s="239"/>
      <c r="H781" s="242">
        <v>18</v>
      </c>
      <c r="I781" s="243"/>
      <c r="J781" s="239"/>
      <c r="K781" s="239"/>
      <c r="L781" s="244"/>
      <c r="M781" s="245"/>
      <c r="N781" s="246"/>
      <c r="O781" s="246"/>
      <c r="P781" s="246"/>
      <c r="Q781" s="246"/>
      <c r="R781" s="246"/>
      <c r="S781" s="246"/>
      <c r="T781" s="247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48" t="s">
        <v>170</v>
      </c>
      <c r="AU781" s="248" t="s">
        <v>85</v>
      </c>
      <c r="AV781" s="13" t="s">
        <v>87</v>
      </c>
      <c r="AW781" s="13" t="s">
        <v>35</v>
      </c>
      <c r="AX781" s="13" t="s">
        <v>77</v>
      </c>
      <c r="AY781" s="248" t="s">
        <v>156</v>
      </c>
    </row>
    <row r="782" s="13" customFormat="1">
      <c r="A782" s="13"/>
      <c r="B782" s="238"/>
      <c r="C782" s="239"/>
      <c r="D782" s="233" t="s">
        <v>170</v>
      </c>
      <c r="E782" s="240" t="s">
        <v>1</v>
      </c>
      <c r="F782" s="241" t="s">
        <v>1966</v>
      </c>
      <c r="G782" s="239"/>
      <c r="H782" s="242">
        <v>12</v>
      </c>
      <c r="I782" s="243"/>
      <c r="J782" s="239"/>
      <c r="K782" s="239"/>
      <c r="L782" s="244"/>
      <c r="M782" s="245"/>
      <c r="N782" s="246"/>
      <c r="O782" s="246"/>
      <c r="P782" s="246"/>
      <c r="Q782" s="246"/>
      <c r="R782" s="246"/>
      <c r="S782" s="246"/>
      <c r="T782" s="247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48" t="s">
        <v>170</v>
      </c>
      <c r="AU782" s="248" t="s">
        <v>85</v>
      </c>
      <c r="AV782" s="13" t="s">
        <v>87</v>
      </c>
      <c r="AW782" s="13" t="s">
        <v>35</v>
      </c>
      <c r="AX782" s="13" t="s">
        <v>77</v>
      </c>
      <c r="AY782" s="248" t="s">
        <v>156</v>
      </c>
    </row>
    <row r="783" s="14" customFormat="1">
      <c r="A783" s="14"/>
      <c r="B783" s="249"/>
      <c r="C783" s="250"/>
      <c r="D783" s="233" t="s">
        <v>170</v>
      </c>
      <c r="E783" s="251" t="s">
        <v>1</v>
      </c>
      <c r="F783" s="252" t="s">
        <v>174</v>
      </c>
      <c r="G783" s="250"/>
      <c r="H783" s="253">
        <v>45</v>
      </c>
      <c r="I783" s="254"/>
      <c r="J783" s="250"/>
      <c r="K783" s="250"/>
      <c r="L783" s="255"/>
      <c r="M783" s="291"/>
      <c r="N783" s="292"/>
      <c r="O783" s="292"/>
      <c r="P783" s="292"/>
      <c r="Q783" s="292"/>
      <c r="R783" s="292"/>
      <c r="S783" s="292"/>
      <c r="T783" s="293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9" t="s">
        <v>170</v>
      </c>
      <c r="AU783" s="259" t="s">
        <v>85</v>
      </c>
      <c r="AV783" s="14" t="s">
        <v>166</v>
      </c>
      <c r="AW783" s="14" t="s">
        <v>35</v>
      </c>
      <c r="AX783" s="14" t="s">
        <v>85</v>
      </c>
      <c r="AY783" s="259" t="s">
        <v>156</v>
      </c>
    </row>
    <row r="784" s="2" customFormat="1" ht="6.96" customHeight="1">
      <c r="A784" s="40"/>
      <c r="B784" s="68"/>
      <c r="C784" s="69"/>
      <c r="D784" s="69"/>
      <c r="E784" s="69"/>
      <c r="F784" s="69"/>
      <c r="G784" s="69"/>
      <c r="H784" s="69"/>
      <c r="I784" s="69"/>
      <c r="J784" s="69"/>
      <c r="K784" s="69"/>
      <c r="L784" s="46"/>
      <c r="M784" s="40"/>
      <c r="O784" s="40"/>
      <c r="P784" s="40"/>
      <c r="Q784" s="40"/>
      <c r="R784" s="40"/>
      <c r="S784" s="40"/>
      <c r="T784" s="40"/>
      <c r="U784" s="40"/>
      <c r="V784" s="40"/>
      <c r="W784" s="40"/>
      <c r="X784" s="40"/>
      <c r="Y784" s="40"/>
      <c r="Z784" s="40"/>
      <c r="AA784" s="40"/>
      <c r="AB784" s="40"/>
      <c r="AC784" s="40"/>
      <c r="AD784" s="40"/>
      <c r="AE784" s="40"/>
    </row>
  </sheetData>
  <sheetProtection sheet="1" autoFilter="0" formatColumns="0" formatRows="0" objects="1" scenarios="1" spinCount="100000" saltValue="lWmhfw+ZQ+sfw1a2syHcoJXyJ8L6fd2I5BkyEZmSBBP4/JZLenoIPcT/HSVj4VaTcSRSuE9k8f9aOSejMdMZjA==" hashValue="MQlCy30k/acij/EXA0S4mBsGTQHk74o/T0GLOUlp6kg/kWBquCVRzX6MMpF4+ipm66xv0wydpPqZ7ZPsAv+5Yg==" algorithmName="SHA-512" password="CC35"/>
  <autoFilter ref="C142:K783"/>
  <mergeCells count="9">
    <mergeCell ref="E7:H7"/>
    <mergeCell ref="E9:H9"/>
    <mergeCell ref="E18:H18"/>
    <mergeCell ref="E27:H27"/>
    <mergeCell ref="E85:H85"/>
    <mergeCell ref="E87:H87"/>
    <mergeCell ref="E133:H133"/>
    <mergeCell ref="E135:H13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2"/>
      <c r="AT3" s="19" t="s">
        <v>87</v>
      </c>
    </row>
    <row r="4" s="1" customFormat="1" ht="24.96" customHeight="1">
      <c r="B4" s="22"/>
      <c r="D4" s="140" t="s">
        <v>103</v>
      </c>
      <c r="L4" s="22"/>
      <c r="M4" s="141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2" t="s">
        <v>16</v>
      </c>
      <c r="L6" s="22"/>
    </row>
    <row r="7" s="1" customFormat="1" ht="16.5" customHeight="1">
      <c r="B7" s="22"/>
      <c r="E7" s="143" t="str">
        <f>'Rekapitulace stavby'!K6</f>
        <v>SPŠT - oprava sociálních zařízení a stavební úpravy v budově A</v>
      </c>
      <c r="F7" s="142"/>
      <c r="G7" s="142"/>
      <c r="H7" s="142"/>
      <c r="L7" s="22"/>
    </row>
    <row r="8" s="2" customFormat="1" ht="12" customHeight="1">
      <c r="A8" s="40"/>
      <c r="B8" s="46"/>
      <c r="C8" s="40"/>
      <c r="D8" s="142" t="s">
        <v>104</v>
      </c>
      <c r="E8" s="40"/>
      <c r="F8" s="40"/>
      <c r="G8" s="40"/>
      <c r="H8" s="40"/>
      <c r="I8" s="40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4" t="s">
        <v>1967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2" t="s">
        <v>18</v>
      </c>
      <c r="E11" s="40"/>
      <c r="F11" s="145" t="s">
        <v>1</v>
      </c>
      <c r="G11" s="40"/>
      <c r="H11" s="40"/>
      <c r="I11" s="142" t="s">
        <v>19</v>
      </c>
      <c r="J11" s="145" t="s">
        <v>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2" t="s">
        <v>20</v>
      </c>
      <c r="E12" s="40"/>
      <c r="F12" s="145" t="s">
        <v>21</v>
      </c>
      <c r="G12" s="40"/>
      <c r="H12" s="40"/>
      <c r="I12" s="142" t="s">
        <v>22</v>
      </c>
      <c r="J12" s="146" t="str">
        <f>'Rekapitulace stavby'!AN8</f>
        <v>16. 12. 2024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2" t="s">
        <v>24</v>
      </c>
      <c r="E14" s="40"/>
      <c r="F14" s="40"/>
      <c r="G14" s="40"/>
      <c r="H14" s="40"/>
      <c r="I14" s="142" t="s">
        <v>25</v>
      </c>
      <c r="J14" s="145" t="s">
        <v>26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5" t="s">
        <v>27</v>
      </c>
      <c r="F15" s="40"/>
      <c r="G15" s="40"/>
      <c r="H15" s="40"/>
      <c r="I15" s="142" t="s">
        <v>28</v>
      </c>
      <c r="J15" s="145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2" t="s">
        <v>29</v>
      </c>
      <c r="E17" s="40"/>
      <c r="F17" s="40"/>
      <c r="G17" s="40"/>
      <c r="H17" s="40"/>
      <c r="I17" s="142" t="s">
        <v>25</v>
      </c>
      <c r="J17" s="35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5"/>
      <c r="G18" s="145"/>
      <c r="H18" s="145"/>
      <c r="I18" s="142" t="s">
        <v>28</v>
      </c>
      <c r="J18" s="35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2" t="s">
        <v>31</v>
      </c>
      <c r="E20" s="40"/>
      <c r="F20" s="40"/>
      <c r="G20" s="40"/>
      <c r="H20" s="40"/>
      <c r="I20" s="142" t="s">
        <v>25</v>
      </c>
      <c r="J20" s="145" t="s">
        <v>32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5" t="s">
        <v>33</v>
      </c>
      <c r="F21" s="40"/>
      <c r="G21" s="40"/>
      <c r="H21" s="40"/>
      <c r="I21" s="142" t="s">
        <v>28</v>
      </c>
      <c r="J21" s="145" t="s">
        <v>1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2" t="s">
        <v>34</v>
      </c>
      <c r="E23" s="40"/>
      <c r="F23" s="40"/>
      <c r="G23" s="40"/>
      <c r="H23" s="40"/>
      <c r="I23" s="142" t="s">
        <v>25</v>
      </c>
      <c r="J23" s="145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5" t="s">
        <v>33</v>
      </c>
      <c r="F24" s="40"/>
      <c r="G24" s="40"/>
      <c r="H24" s="40"/>
      <c r="I24" s="142" t="s">
        <v>28</v>
      </c>
      <c r="J24" s="145" t="s">
        <v>1</v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2" t="s">
        <v>36</v>
      </c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1"/>
      <c r="E29" s="151"/>
      <c r="F29" s="151"/>
      <c r="G29" s="151"/>
      <c r="H29" s="151"/>
      <c r="I29" s="151"/>
      <c r="J29" s="151"/>
      <c r="K29" s="151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2" t="s">
        <v>37</v>
      </c>
      <c r="E30" s="40"/>
      <c r="F30" s="40"/>
      <c r="G30" s="40"/>
      <c r="H30" s="40"/>
      <c r="I30" s="40"/>
      <c r="J30" s="153">
        <f>ROUND(J134, 2)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1"/>
      <c r="E31" s="151"/>
      <c r="F31" s="151"/>
      <c r="G31" s="151"/>
      <c r="H31" s="151"/>
      <c r="I31" s="151"/>
      <c r="J31" s="151"/>
      <c r="K31" s="151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4" t="s">
        <v>39</v>
      </c>
      <c r="G32" s="40"/>
      <c r="H32" s="40"/>
      <c r="I32" s="154" t="s">
        <v>38</v>
      </c>
      <c r="J32" s="154" t="s">
        <v>40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41</v>
      </c>
      <c r="E33" s="142" t="s">
        <v>42</v>
      </c>
      <c r="F33" s="156">
        <f>ROUND((SUM(BE134:BE307)),  2)</f>
        <v>0</v>
      </c>
      <c r="G33" s="40"/>
      <c r="H33" s="40"/>
      <c r="I33" s="157">
        <v>0.20999999999999999</v>
      </c>
      <c r="J33" s="156">
        <f>ROUND(((SUM(BE134:BE307))*I33),  2)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2" t="s">
        <v>43</v>
      </c>
      <c r="F34" s="156">
        <f>ROUND((SUM(BF134:BF307)),  2)</f>
        <v>0</v>
      </c>
      <c r="G34" s="40"/>
      <c r="H34" s="40"/>
      <c r="I34" s="157">
        <v>0.12</v>
      </c>
      <c r="J34" s="156">
        <f>ROUND(((SUM(BF134:BF307))*I34), 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2" t="s">
        <v>44</v>
      </c>
      <c r="F35" s="156">
        <f>ROUND((SUM(BG134:BG307)),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2" t="s">
        <v>45</v>
      </c>
      <c r="F36" s="156">
        <f>ROUND((SUM(BH134:BH307)),  2)</f>
        <v>0</v>
      </c>
      <c r="G36" s="40"/>
      <c r="H36" s="40"/>
      <c r="I36" s="157">
        <v>0.12</v>
      </c>
      <c r="J36" s="156">
        <f>0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2" t="s">
        <v>46</v>
      </c>
      <c r="F37" s="156">
        <f>ROUND((SUM(BI134:BI307)),  2)</f>
        <v>0</v>
      </c>
      <c r="G37" s="40"/>
      <c r="H37" s="40"/>
      <c r="I37" s="157">
        <v>0</v>
      </c>
      <c r="J37" s="156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47</v>
      </c>
      <c r="E39" s="160"/>
      <c r="F39" s="160"/>
      <c r="G39" s="161" t="s">
        <v>48</v>
      </c>
      <c r="H39" s="162" t="s">
        <v>49</v>
      </c>
      <c r="I39" s="160"/>
      <c r="J39" s="163">
        <f>SUM(J30:J37)</f>
        <v>0</v>
      </c>
      <c r="K39" s="164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5"/>
      <c r="D50" s="165" t="s">
        <v>50</v>
      </c>
      <c r="E50" s="166"/>
      <c r="F50" s="166"/>
      <c r="G50" s="165" t="s">
        <v>51</v>
      </c>
      <c r="H50" s="166"/>
      <c r="I50" s="166"/>
      <c r="J50" s="166"/>
      <c r="K50" s="166"/>
      <c r="L50" s="6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40"/>
      <c r="B61" s="46"/>
      <c r="C61" s="40"/>
      <c r="D61" s="167" t="s">
        <v>52</v>
      </c>
      <c r="E61" s="168"/>
      <c r="F61" s="169" t="s">
        <v>53</v>
      </c>
      <c r="G61" s="167" t="s">
        <v>52</v>
      </c>
      <c r="H61" s="168"/>
      <c r="I61" s="168"/>
      <c r="J61" s="170" t="s">
        <v>53</v>
      </c>
      <c r="K61" s="168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40"/>
      <c r="B65" s="46"/>
      <c r="C65" s="40"/>
      <c r="D65" s="165" t="s">
        <v>54</v>
      </c>
      <c r="E65" s="171"/>
      <c r="F65" s="171"/>
      <c r="G65" s="165" t="s">
        <v>55</v>
      </c>
      <c r="H65" s="171"/>
      <c r="I65" s="171"/>
      <c r="J65" s="171"/>
      <c r="K65" s="17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40"/>
      <c r="B76" s="46"/>
      <c r="C76" s="40"/>
      <c r="D76" s="167" t="s">
        <v>52</v>
      </c>
      <c r="E76" s="168"/>
      <c r="F76" s="169" t="s">
        <v>53</v>
      </c>
      <c r="G76" s="167" t="s">
        <v>52</v>
      </c>
      <c r="H76" s="168"/>
      <c r="I76" s="168"/>
      <c r="J76" s="170" t="s">
        <v>53</v>
      </c>
      <c r="K76" s="168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106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76" t="str">
        <f>E7</f>
        <v>SPŠT - oprava sociálních zařízení a stavební úpravy v budově A</v>
      </c>
      <c r="F85" s="34"/>
      <c r="G85" s="34"/>
      <c r="H85" s="34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104</v>
      </c>
      <c r="D86" s="42"/>
      <c r="E86" s="42"/>
      <c r="F86" s="42"/>
      <c r="G86" s="42"/>
      <c r="H86" s="42"/>
      <c r="I86" s="42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8" t="str">
        <f>E9</f>
        <v>D1.4.2 - Vytápění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20</v>
      </c>
      <c r="D89" s="42"/>
      <c r="E89" s="42"/>
      <c r="F89" s="29" t="str">
        <f>F12</f>
        <v>Třebíč, Manželů Curieových 734</v>
      </c>
      <c r="G89" s="42"/>
      <c r="H89" s="42"/>
      <c r="I89" s="34" t="s">
        <v>22</v>
      </c>
      <c r="J89" s="81" t="str">
        <f>IF(J12="","",J12)</f>
        <v>16. 12. 2024</v>
      </c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24</v>
      </c>
      <c r="D91" s="42"/>
      <c r="E91" s="42"/>
      <c r="F91" s="29" t="str">
        <f>E15</f>
        <v>Střední průmyslová škola Třebíč</v>
      </c>
      <c r="G91" s="42"/>
      <c r="H91" s="42"/>
      <c r="I91" s="34" t="s">
        <v>31</v>
      </c>
      <c r="J91" s="38" t="str">
        <f>E21</f>
        <v>Ing. Radovan Vejvoda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29</v>
      </c>
      <c r="D92" s="42"/>
      <c r="E92" s="42"/>
      <c r="F92" s="29" t="str">
        <f>IF(E18="","",E18)</f>
        <v>Vyplň údaj</v>
      </c>
      <c r="G92" s="42"/>
      <c r="H92" s="42"/>
      <c r="I92" s="34" t="s">
        <v>34</v>
      </c>
      <c r="J92" s="38" t="str">
        <f>E24</f>
        <v>Ing. Radovan Vejvoda</v>
      </c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9.28" customHeight="1">
      <c r="A94" s="40"/>
      <c r="B94" s="41"/>
      <c r="C94" s="177" t="s">
        <v>107</v>
      </c>
      <c r="D94" s="178"/>
      <c r="E94" s="178"/>
      <c r="F94" s="178"/>
      <c r="G94" s="178"/>
      <c r="H94" s="178"/>
      <c r="I94" s="178"/>
      <c r="J94" s="179" t="s">
        <v>108</v>
      </c>
      <c r="K94" s="178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2.8" customHeight="1">
      <c r="A96" s="40"/>
      <c r="B96" s="41"/>
      <c r="C96" s="180" t="s">
        <v>109</v>
      </c>
      <c r="D96" s="42"/>
      <c r="E96" s="42"/>
      <c r="F96" s="42"/>
      <c r="G96" s="42"/>
      <c r="H96" s="42"/>
      <c r="I96" s="42"/>
      <c r="J96" s="112">
        <f>J134</f>
        <v>0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U96" s="19" t="s">
        <v>110</v>
      </c>
    </row>
    <row r="97" s="9" customFormat="1" ht="24.96" customHeight="1">
      <c r="A97" s="9"/>
      <c r="B97" s="181"/>
      <c r="C97" s="182"/>
      <c r="D97" s="183" t="s">
        <v>111</v>
      </c>
      <c r="E97" s="184"/>
      <c r="F97" s="184"/>
      <c r="G97" s="184"/>
      <c r="H97" s="184"/>
      <c r="I97" s="184"/>
      <c r="J97" s="185">
        <f>J135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112</v>
      </c>
      <c r="E98" s="190"/>
      <c r="F98" s="190"/>
      <c r="G98" s="190"/>
      <c r="H98" s="190"/>
      <c r="I98" s="190"/>
      <c r="J98" s="191">
        <f>J136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121</v>
      </c>
      <c r="E99" s="190"/>
      <c r="F99" s="190"/>
      <c r="G99" s="190"/>
      <c r="H99" s="190"/>
      <c r="I99" s="190"/>
      <c r="J99" s="191">
        <f>J142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7"/>
      <c r="C100" s="188"/>
      <c r="D100" s="189" t="s">
        <v>123</v>
      </c>
      <c r="E100" s="190"/>
      <c r="F100" s="190"/>
      <c r="G100" s="190"/>
      <c r="H100" s="190"/>
      <c r="I100" s="190"/>
      <c r="J100" s="191">
        <f>J143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87"/>
      <c r="C101" s="188"/>
      <c r="D101" s="189" t="s">
        <v>125</v>
      </c>
      <c r="E101" s="190"/>
      <c r="F101" s="190"/>
      <c r="G101" s="190"/>
      <c r="H101" s="190"/>
      <c r="I101" s="190"/>
      <c r="J101" s="191">
        <f>J154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87"/>
      <c r="C102" s="188"/>
      <c r="D102" s="189" t="s">
        <v>1968</v>
      </c>
      <c r="E102" s="190"/>
      <c r="F102" s="190"/>
      <c r="G102" s="190"/>
      <c r="H102" s="190"/>
      <c r="I102" s="190"/>
      <c r="J102" s="191">
        <f>J160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21.84" customHeight="1">
      <c r="A103" s="10"/>
      <c r="B103" s="187"/>
      <c r="C103" s="188"/>
      <c r="D103" s="189" t="s">
        <v>1318</v>
      </c>
      <c r="E103" s="190"/>
      <c r="F103" s="190"/>
      <c r="G103" s="190"/>
      <c r="H103" s="190"/>
      <c r="I103" s="190"/>
      <c r="J103" s="191">
        <f>J161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21.84" customHeight="1">
      <c r="A104" s="10"/>
      <c r="B104" s="187"/>
      <c r="C104" s="188"/>
      <c r="D104" s="189" t="s">
        <v>1319</v>
      </c>
      <c r="E104" s="190"/>
      <c r="F104" s="190"/>
      <c r="G104" s="190"/>
      <c r="H104" s="190"/>
      <c r="I104" s="190"/>
      <c r="J104" s="191">
        <f>J169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1"/>
      <c r="C105" s="182"/>
      <c r="D105" s="183" t="s">
        <v>127</v>
      </c>
      <c r="E105" s="184"/>
      <c r="F105" s="184"/>
      <c r="G105" s="184"/>
      <c r="H105" s="184"/>
      <c r="I105" s="184"/>
      <c r="J105" s="185">
        <f>J172</f>
        <v>0</v>
      </c>
      <c r="K105" s="182"/>
      <c r="L105" s="18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7"/>
      <c r="C106" s="188"/>
      <c r="D106" s="189" t="s">
        <v>1320</v>
      </c>
      <c r="E106" s="190"/>
      <c r="F106" s="190"/>
      <c r="G106" s="190"/>
      <c r="H106" s="190"/>
      <c r="I106" s="190"/>
      <c r="J106" s="191">
        <f>J173</f>
        <v>0</v>
      </c>
      <c r="K106" s="188"/>
      <c r="L106" s="19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187"/>
      <c r="C107" s="188"/>
      <c r="D107" s="189" t="s">
        <v>130</v>
      </c>
      <c r="E107" s="190"/>
      <c r="F107" s="190"/>
      <c r="G107" s="190"/>
      <c r="H107" s="190"/>
      <c r="I107" s="190"/>
      <c r="J107" s="191">
        <f>J174</f>
        <v>0</v>
      </c>
      <c r="K107" s="188"/>
      <c r="L107" s="19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7"/>
      <c r="C108" s="188"/>
      <c r="D108" s="189" t="s">
        <v>1969</v>
      </c>
      <c r="E108" s="190"/>
      <c r="F108" s="190"/>
      <c r="G108" s="190"/>
      <c r="H108" s="190"/>
      <c r="I108" s="190"/>
      <c r="J108" s="191">
        <f>J186</f>
        <v>0</v>
      </c>
      <c r="K108" s="188"/>
      <c r="L108" s="19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4.88" customHeight="1">
      <c r="A109" s="10"/>
      <c r="B109" s="187"/>
      <c r="C109" s="188"/>
      <c r="D109" s="189" t="s">
        <v>1970</v>
      </c>
      <c r="E109" s="190"/>
      <c r="F109" s="190"/>
      <c r="G109" s="190"/>
      <c r="H109" s="190"/>
      <c r="I109" s="190"/>
      <c r="J109" s="191">
        <f>J192</f>
        <v>0</v>
      </c>
      <c r="K109" s="188"/>
      <c r="L109" s="19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4.88" customHeight="1">
      <c r="A110" s="10"/>
      <c r="B110" s="187"/>
      <c r="C110" s="188"/>
      <c r="D110" s="189" t="s">
        <v>1971</v>
      </c>
      <c r="E110" s="190"/>
      <c r="F110" s="190"/>
      <c r="G110" s="190"/>
      <c r="H110" s="190"/>
      <c r="I110" s="190"/>
      <c r="J110" s="191">
        <f>J220</f>
        <v>0</v>
      </c>
      <c r="K110" s="188"/>
      <c r="L110" s="19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4.88" customHeight="1">
      <c r="A111" s="10"/>
      <c r="B111" s="187"/>
      <c r="C111" s="188"/>
      <c r="D111" s="189" t="s">
        <v>1972</v>
      </c>
      <c r="E111" s="190"/>
      <c r="F111" s="190"/>
      <c r="G111" s="190"/>
      <c r="H111" s="190"/>
      <c r="I111" s="190"/>
      <c r="J111" s="191">
        <f>J238</f>
        <v>0</v>
      </c>
      <c r="K111" s="188"/>
      <c r="L111" s="19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7"/>
      <c r="C112" s="188"/>
      <c r="D112" s="189" t="s">
        <v>1973</v>
      </c>
      <c r="E112" s="190"/>
      <c r="F112" s="190"/>
      <c r="G112" s="190"/>
      <c r="H112" s="190"/>
      <c r="I112" s="190"/>
      <c r="J112" s="191">
        <f>J286</f>
        <v>0</v>
      </c>
      <c r="K112" s="188"/>
      <c r="L112" s="19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4.88" customHeight="1">
      <c r="A113" s="10"/>
      <c r="B113" s="187"/>
      <c r="C113" s="188"/>
      <c r="D113" s="189" t="s">
        <v>1974</v>
      </c>
      <c r="E113" s="190"/>
      <c r="F113" s="190"/>
      <c r="G113" s="190"/>
      <c r="H113" s="190"/>
      <c r="I113" s="190"/>
      <c r="J113" s="191">
        <f>J287</f>
        <v>0</v>
      </c>
      <c r="K113" s="188"/>
      <c r="L113" s="19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81"/>
      <c r="C114" s="182"/>
      <c r="D114" s="183" t="s">
        <v>1327</v>
      </c>
      <c r="E114" s="184"/>
      <c r="F114" s="184"/>
      <c r="G114" s="184"/>
      <c r="H114" s="184"/>
      <c r="I114" s="184"/>
      <c r="J114" s="185">
        <f>J303</f>
        <v>0</v>
      </c>
      <c r="K114" s="182"/>
      <c r="L114" s="186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2" customFormat="1" ht="21.84" customHeight="1">
      <c r="A115" s="40"/>
      <c r="B115" s="41"/>
      <c r="C115" s="42"/>
      <c r="D115" s="42"/>
      <c r="E115" s="42"/>
      <c r="F115" s="42"/>
      <c r="G115" s="42"/>
      <c r="H115" s="42"/>
      <c r="I115" s="42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6.96" customHeight="1">
      <c r="A116" s="40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20" s="2" customFormat="1" ht="6.96" customHeight="1">
      <c r="A120" s="40"/>
      <c r="B120" s="70"/>
      <c r="C120" s="71"/>
      <c r="D120" s="71"/>
      <c r="E120" s="71"/>
      <c r="F120" s="71"/>
      <c r="G120" s="71"/>
      <c r="H120" s="71"/>
      <c r="I120" s="71"/>
      <c r="J120" s="71"/>
      <c r="K120" s="71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24.96" customHeight="1">
      <c r="A121" s="40"/>
      <c r="B121" s="41"/>
      <c r="C121" s="25" t="s">
        <v>141</v>
      </c>
      <c r="D121" s="42"/>
      <c r="E121" s="42"/>
      <c r="F121" s="42"/>
      <c r="G121" s="42"/>
      <c r="H121" s="42"/>
      <c r="I121" s="42"/>
      <c r="J121" s="42"/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6.96" customHeight="1">
      <c r="A122" s="40"/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12" customHeight="1">
      <c r="A123" s="40"/>
      <c r="B123" s="41"/>
      <c r="C123" s="34" t="s">
        <v>16</v>
      </c>
      <c r="D123" s="42"/>
      <c r="E123" s="42"/>
      <c r="F123" s="42"/>
      <c r="G123" s="42"/>
      <c r="H123" s="42"/>
      <c r="I123" s="42"/>
      <c r="J123" s="42"/>
      <c r="K123" s="42"/>
      <c r="L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16.5" customHeight="1">
      <c r="A124" s="40"/>
      <c r="B124" s="41"/>
      <c r="C124" s="42"/>
      <c r="D124" s="42"/>
      <c r="E124" s="176" t="str">
        <f>E7</f>
        <v>SPŠT - oprava sociálních zařízení a stavební úpravy v budově A</v>
      </c>
      <c r="F124" s="34"/>
      <c r="G124" s="34"/>
      <c r="H124" s="34"/>
      <c r="I124" s="42"/>
      <c r="J124" s="42"/>
      <c r="K124" s="42"/>
      <c r="L124" s="65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12" customHeight="1">
      <c r="A125" s="40"/>
      <c r="B125" s="41"/>
      <c r="C125" s="34" t="s">
        <v>104</v>
      </c>
      <c r="D125" s="42"/>
      <c r="E125" s="42"/>
      <c r="F125" s="42"/>
      <c r="G125" s="42"/>
      <c r="H125" s="42"/>
      <c r="I125" s="42"/>
      <c r="J125" s="42"/>
      <c r="K125" s="42"/>
      <c r="L125" s="65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16.5" customHeight="1">
      <c r="A126" s="40"/>
      <c r="B126" s="41"/>
      <c r="C126" s="42"/>
      <c r="D126" s="42"/>
      <c r="E126" s="78" t="str">
        <f>E9</f>
        <v>D1.4.2 - Vytápění</v>
      </c>
      <c r="F126" s="42"/>
      <c r="G126" s="42"/>
      <c r="H126" s="42"/>
      <c r="I126" s="42"/>
      <c r="J126" s="42"/>
      <c r="K126" s="42"/>
      <c r="L126" s="65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2" customFormat="1" ht="6.96" customHeight="1">
      <c r="A127" s="40"/>
      <c r="B127" s="41"/>
      <c r="C127" s="42"/>
      <c r="D127" s="42"/>
      <c r="E127" s="42"/>
      <c r="F127" s="42"/>
      <c r="G127" s="42"/>
      <c r="H127" s="42"/>
      <c r="I127" s="42"/>
      <c r="J127" s="42"/>
      <c r="K127" s="42"/>
      <c r="L127" s="65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="2" customFormat="1" ht="12" customHeight="1">
      <c r="A128" s="40"/>
      <c r="B128" s="41"/>
      <c r="C128" s="34" t="s">
        <v>20</v>
      </c>
      <c r="D128" s="42"/>
      <c r="E128" s="42"/>
      <c r="F128" s="29" t="str">
        <f>F12</f>
        <v>Třebíč, Manželů Curieových 734</v>
      </c>
      <c r="G128" s="42"/>
      <c r="H128" s="42"/>
      <c r="I128" s="34" t="s">
        <v>22</v>
      </c>
      <c r="J128" s="81" t="str">
        <f>IF(J12="","",J12)</f>
        <v>16. 12. 2024</v>
      </c>
      <c r="K128" s="42"/>
      <c r="L128" s="65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2" customFormat="1" ht="6.96" customHeight="1">
      <c r="A129" s="40"/>
      <c r="B129" s="41"/>
      <c r="C129" s="42"/>
      <c r="D129" s="42"/>
      <c r="E129" s="42"/>
      <c r="F129" s="42"/>
      <c r="G129" s="42"/>
      <c r="H129" s="42"/>
      <c r="I129" s="42"/>
      <c r="J129" s="42"/>
      <c r="K129" s="42"/>
      <c r="L129" s="65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2" customFormat="1" ht="15.15" customHeight="1">
      <c r="A130" s="40"/>
      <c r="B130" s="41"/>
      <c r="C130" s="34" t="s">
        <v>24</v>
      </c>
      <c r="D130" s="42"/>
      <c r="E130" s="42"/>
      <c r="F130" s="29" t="str">
        <f>E15</f>
        <v>Střední průmyslová škola Třebíč</v>
      </c>
      <c r="G130" s="42"/>
      <c r="H130" s="42"/>
      <c r="I130" s="34" t="s">
        <v>31</v>
      </c>
      <c r="J130" s="38" t="str">
        <f>E21</f>
        <v>Ing. Radovan Vejvoda</v>
      </c>
      <c r="K130" s="42"/>
      <c r="L130" s="65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1" s="2" customFormat="1" ht="15.15" customHeight="1">
      <c r="A131" s="40"/>
      <c r="B131" s="41"/>
      <c r="C131" s="34" t="s">
        <v>29</v>
      </c>
      <c r="D131" s="42"/>
      <c r="E131" s="42"/>
      <c r="F131" s="29" t="str">
        <f>IF(E18="","",E18)</f>
        <v>Vyplň údaj</v>
      </c>
      <c r="G131" s="42"/>
      <c r="H131" s="42"/>
      <c r="I131" s="34" t="s">
        <v>34</v>
      </c>
      <c r="J131" s="38" t="str">
        <f>E24</f>
        <v>Ing. Radovan Vejvoda</v>
      </c>
      <c r="K131" s="42"/>
      <c r="L131" s="65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  <row r="132" s="2" customFormat="1" ht="10.32" customHeight="1">
      <c r="A132" s="40"/>
      <c r="B132" s="41"/>
      <c r="C132" s="42"/>
      <c r="D132" s="42"/>
      <c r="E132" s="42"/>
      <c r="F132" s="42"/>
      <c r="G132" s="42"/>
      <c r="H132" s="42"/>
      <c r="I132" s="42"/>
      <c r="J132" s="42"/>
      <c r="K132" s="42"/>
      <c r="L132" s="65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  <row r="133" s="11" customFormat="1" ht="29.28" customHeight="1">
      <c r="A133" s="193"/>
      <c r="B133" s="194"/>
      <c r="C133" s="195" t="s">
        <v>142</v>
      </c>
      <c r="D133" s="196" t="s">
        <v>62</v>
      </c>
      <c r="E133" s="196" t="s">
        <v>58</v>
      </c>
      <c r="F133" s="196" t="s">
        <v>59</v>
      </c>
      <c r="G133" s="196" t="s">
        <v>143</v>
      </c>
      <c r="H133" s="196" t="s">
        <v>144</v>
      </c>
      <c r="I133" s="196" t="s">
        <v>145</v>
      </c>
      <c r="J133" s="196" t="s">
        <v>108</v>
      </c>
      <c r="K133" s="197" t="s">
        <v>146</v>
      </c>
      <c r="L133" s="198"/>
      <c r="M133" s="102" t="s">
        <v>1</v>
      </c>
      <c r="N133" s="103" t="s">
        <v>41</v>
      </c>
      <c r="O133" s="103" t="s">
        <v>147</v>
      </c>
      <c r="P133" s="103" t="s">
        <v>148</v>
      </c>
      <c r="Q133" s="103" t="s">
        <v>149</v>
      </c>
      <c r="R133" s="103" t="s">
        <v>150</v>
      </c>
      <c r="S133" s="103" t="s">
        <v>151</v>
      </c>
      <c r="T133" s="104" t="s">
        <v>152</v>
      </c>
      <c r="U133" s="193"/>
      <c r="V133" s="193"/>
      <c r="W133" s="193"/>
      <c r="X133" s="193"/>
      <c r="Y133" s="193"/>
      <c r="Z133" s="193"/>
      <c r="AA133" s="193"/>
      <c r="AB133" s="193"/>
      <c r="AC133" s="193"/>
      <c r="AD133" s="193"/>
      <c r="AE133" s="193"/>
    </row>
    <row r="134" s="2" customFormat="1" ht="22.8" customHeight="1">
      <c r="A134" s="40"/>
      <c r="B134" s="41"/>
      <c r="C134" s="109" t="s">
        <v>153</v>
      </c>
      <c r="D134" s="42"/>
      <c r="E134" s="42"/>
      <c r="F134" s="42"/>
      <c r="G134" s="42"/>
      <c r="H134" s="42"/>
      <c r="I134" s="42"/>
      <c r="J134" s="199">
        <f>BK134</f>
        <v>0</v>
      </c>
      <c r="K134" s="42"/>
      <c r="L134" s="46"/>
      <c r="M134" s="105"/>
      <c r="N134" s="200"/>
      <c r="O134" s="106"/>
      <c r="P134" s="201">
        <f>P135+P172+P303</f>
        <v>0</v>
      </c>
      <c r="Q134" s="106"/>
      <c r="R134" s="201">
        <f>R135+R172+R303</f>
        <v>0.24312239999999999</v>
      </c>
      <c r="S134" s="106"/>
      <c r="T134" s="202">
        <f>T135+T172+T303</f>
        <v>0.499056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76</v>
      </c>
      <c r="AU134" s="19" t="s">
        <v>110</v>
      </c>
      <c r="BK134" s="203">
        <f>BK135+BK172+BK303</f>
        <v>0</v>
      </c>
    </row>
    <row r="135" s="12" customFormat="1" ht="25.92" customHeight="1">
      <c r="A135" s="12"/>
      <c r="B135" s="204"/>
      <c r="C135" s="205"/>
      <c r="D135" s="206" t="s">
        <v>76</v>
      </c>
      <c r="E135" s="207" t="s">
        <v>154</v>
      </c>
      <c r="F135" s="207" t="s">
        <v>155</v>
      </c>
      <c r="G135" s="205"/>
      <c r="H135" s="205"/>
      <c r="I135" s="208"/>
      <c r="J135" s="209">
        <f>BK135</f>
        <v>0</v>
      </c>
      <c r="K135" s="205"/>
      <c r="L135" s="210"/>
      <c r="M135" s="211"/>
      <c r="N135" s="212"/>
      <c r="O135" s="212"/>
      <c r="P135" s="213">
        <f>P136+P142</f>
        <v>0</v>
      </c>
      <c r="Q135" s="212"/>
      <c r="R135" s="213">
        <f>R136+R142</f>
        <v>0.033492000000000001</v>
      </c>
      <c r="S135" s="212"/>
      <c r="T135" s="214">
        <f>T136+T142</f>
        <v>0.0033599999999999997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5" t="s">
        <v>87</v>
      </c>
      <c r="AT135" s="216" t="s">
        <v>76</v>
      </c>
      <c r="AU135" s="216" t="s">
        <v>77</v>
      </c>
      <c r="AY135" s="215" t="s">
        <v>156</v>
      </c>
      <c r="BK135" s="217">
        <f>BK136+BK142</f>
        <v>0</v>
      </c>
    </row>
    <row r="136" s="12" customFormat="1" ht="22.8" customHeight="1">
      <c r="A136" s="12"/>
      <c r="B136" s="204"/>
      <c r="C136" s="205"/>
      <c r="D136" s="206" t="s">
        <v>76</v>
      </c>
      <c r="E136" s="218" t="s">
        <v>157</v>
      </c>
      <c r="F136" s="218" t="s">
        <v>158</v>
      </c>
      <c r="G136" s="205"/>
      <c r="H136" s="205"/>
      <c r="I136" s="208"/>
      <c r="J136" s="219">
        <f>BK136</f>
        <v>0</v>
      </c>
      <c r="K136" s="205"/>
      <c r="L136" s="210"/>
      <c r="M136" s="211"/>
      <c r="N136" s="212"/>
      <c r="O136" s="212"/>
      <c r="P136" s="213">
        <f>SUM(P137:P141)</f>
        <v>0</v>
      </c>
      <c r="Q136" s="212"/>
      <c r="R136" s="213">
        <f>SUM(R137:R141)</f>
        <v>0.032399999999999998</v>
      </c>
      <c r="S136" s="212"/>
      <c r="T136" s="214">
        <f>SUM(T137:T141)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5" t="s">
        <v>85</v>
      </c>
      <c r="AT136" s="216" t="s">
        <v>76</v>
      </c>
      <c r="AU136" s="216" t="s">
        <v>85</v>
      </c>
      <c r="AY136" s="215" t="s">
        <v>156</v>
      </c>
      <c r="BK136" s="217">
        <f>SUM(BK137:BK141)</f>
        <v>0</v>
      </c>
    </row>
    <row r="137" s="2" customFormat="1" ht="24.15" customHeight="1">
      <c r="A137" s="40"/>
      <c r="B137" s="41"/>
      <c r="C137" s="220" t="s">
        <v>85</v>
      </c>
      <c r="D137" s="220" t="s">
        <v>161</v>
      </c>
      <c r="E137" s="221" t="s">
        <v>1975</v>
      </c>
      <c r="F137" s="222" t="s">
        <v>1976</v>
      </c>
      <c r="G137" s="223" t="s">
        <v>164</v>
      </c>
      <c r="H137" s="224">
        <v>12</v>
      </c>
      <c r="I137" s="225"/>
      <c r="J137" s="226">
        <f>ROUND(I137*H137,2)</f>
        <v>0</v>
      </c>
      <c r="K137" s="222" t="s">
        <v>165</v>
      </c>
      <c r="L137" s="46"/>
      <c r="M137" s="227" t="s">
        <v>1</v>
      </c>
      <c r="N137" s="228" t="s">
        <v>42</v>
      </c>
      <c r="O137" s="93"/>
      <c r="P137" s="229">
        <f>O137*H137</f>
        <v>0</v>
      </c>
      <c r="Q137" s="229">
        <v>0.0027000000000000001</v>
      </c>
      <c r="R137" s="229">
        <f>Q137*H137</f>
        <v>0.032399999999999998</v>
      </c>
      <c r="S137" s="229">
        <v>0</v>
      </c>
      <c r="T137" s="230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31" t="s">
        <v>166</v>
      </c>
      <c r="AT137" s="231" t="s">
        <v>161</v>
      </c>
      <c r="AU137" s="231" t="s">
        <v>87</v>
      </c>
      <c r="AY137" s="19" t="s">
        <v>156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9" t="s">
        <v>85</v>
      </c>
      <c r="BK137" s="232">
        <f>ROUND(I137*H137,2)</f>
        <v>0</v>
      </c>
      <c r="BL137" s="19" t="s">
        <v>166</v>
      </c>
      <c r="BM137" s="231" t="s">
        <v>1977</v>
      </c>
    </row>
    <row r="138" s="2" customFormat="1">
      <c r="A138" s="40"/>
      <c r="B138" s="41"/>
      <c r="C138" s="42"/>
      <c r="D138" s="233" t="s">
        <v>168</v>
      </c>
      <c r="E138" s="42"/>
      <c r="F138" s="234" t="s">
        <v>1978</v>
      </c>
      <c r="G138" s="42"/>
      <c r="H138" s="42"/>
      <c r="I138" s="235"/>
      <c r="J138" s="42"/>
      <c r="K138" s="42"/>
      <c r="L138" s="46"/>
      <c r="M138" s="236"/>
      <c r="N138" s="237"/>
      <c r="O138" s="93"/>
      <c r="P138" s="93"/>
      <c r="Q138" s="93"/>
      <c r="R138" s="93"/>
      <c r="S138" s="93"/>
      <c r="T138" s="94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168</v>
      </c>
      <c r="AU138" s="19" t="s">
        <v>87</v>
      </c>
    </row>
    <row r="139" s="15" customFormat="1">
      <c r="A139" s="15"/>
      <c r="B139" s="260"/>
      <c r="C139" s="261"/>
      <c r="D139" s="233" t="s">
        <v>170</v>
      </c>
      <c r="E139" s="262" t="s">
        <v>1</v>
      </c>
      <c r="F139" s="263" t="s">
        <v>1979</v>
      </c>
      <c r="G139" s="261"/>
      <c r="H139" s="262" t="s">
        <v>1</v>
      </c>
      <c r="I139" s="264"/>
      <c r="J139" s="261"/>
      <c r="K139" s="261"/>
      <c r="L139" s="265"/>
      <c r="M139" s="266"/>
      <c r="N139" s="267"/>
      <c r="O139" s="267"/>
      <c r="P139" s="267"/>
      <c r="Q139" s="267"/>
      <c r="R139" s="267"/>
      <c r="S139" s="267"/>
      <c r="T139" s="268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9" t="s">
        <v>170</v>
      </c>
      <c r="AU139" s="269" t="s">
        <v>87</v>
      </c>
      <c r="AV139" s="15" t="s">
        <v>85</v>
      </c>
      <c r="AW139" s="15" t="s">
        <v>35</v>
      </c>
      <c r="AX139" s="15" t="s">
        <v>77</v>
      </c>
      <c r="AY139" s="269" t="s">
        <v>156</v>
      </c>
    </row>
    <row r="140" s="13" customFormat="1">
      <c r="A140" s="13"/>
      <c r="B140" s="238"/>
      <c r="C140" s="239"/>
      <c r="D140" s="233" t="s">
        <v>170</v>
      </c>
      <c r="E140" s="240" t="s">
        <v>1</v>
      </c>
      <c r="F140" s="241" t="s">
        <v>1980</v>
      </c>
      <c r="G140" s="239"/>
      <c r="H140" s="242">
        <v>12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8" t="s">
        <v>170</v>
      </c>
      <c r="AU140" s="248" t="s">
        <v>87</v>
      </c>
      <c r="AV140" s="13" t="s">
        <v>87</v>
      </c>
      <c r="AW140" s="13" t="s">
        <v>35</v>
      </c>
      <c r="AX140" s="13" t="s">
        <v>77</v>
      </c>
      <c r="AY140" s="248" t="s">
        <v>156</v>
      </c>
    </row>
    <row r="141" s="14" customFormat="1">
      <c r="A141" s="14"/>
      <c r="B141" s="249"/>
      <c r="C141" s="250"/>
      <c r="D141" s="233" t="s">
        <v>170</v>
      </c>
      <c r="E141" s="251" t="s">
        <v>1</v>
      </c>
      <c r="F141" s="252" t="s">
        <v>174</v>
      </c>
      <c r="G141" s="250"/>
      <c r="H141" s="253">
        <v>12</v>
      </c>
      <c r="I141" s="254"/>
      <c r="J141" s="250"/>
      <c r="K141" s="250"/>
      <c r="L141" s="255"/>
      <c r="M141" s="256"/>
      <c r="N141" s="257"/>
      <c r="O141" s="257"/>
      <c r="P141" s="257"/>
      <c r="Q141" s="257"/>
      <c r="R141" s="257"/>
      <c r="S141" s="257"/>
      <c r="T141" s="25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9" t="s">
        <v>170</v>
      </c>
      <c r="AU141" s="259" t="s">
        <v>87</v>
      </c>
      <c r="AV141" s="14" t="s">
        <v>166</v>
      </c>
      <c r="AW141" s="14" t="s">
        <v>35</v>
      </c>
      <c r="AX141" s="14" t="s">
        <v>85</v>
      </c>
      <c r="AY141" s="259" t="s">
        <v>156</v>
      </c>
    </row>
    <row r="142" s="12" customFormat="1" ht="22.8" customHeight="1">
      <c r="A142" s="12"/>
      <c r="B142" s="204"/>
      <c r="C142" s="205"/>
      <c r="D142" s="206" t="s">
        <v>76</v>
      </c>
      <c r="E142" s="218" t="s">
        <v>233</v>
      </c>
      <c r="F142" s="218" t="s">
        <v>448</v>
      </c>
      <c r="G142" s="205"/>
      <c r="H142" s="205"/>
      <c r="I142" s="208"/>
      <c r="J142" s="219">
        <f>BK142</f>
        <v>0</v>
      </c>
      <c r="K142" s="205"/>
      <c r="L142" s="210"/>
      <c r="M142" s="211"/>
      <c r="N142" s="212"/>
      <c r="O142" s="212"/>
      <c r="P142" s="213">
        <f>P143+P154+P160</f>
        <v>0</v>
      </c>
      <c r="Q142" s="212"/>
      <c r="R142" s="213">
        <f>R143+R154+R160</f>
        <v>0.0010919999999999999</v>
      </c>
      <c r="S142" s="212"/>
      <c r="T142" s="214">
        <f>T143+T154+T160</f>
        <v>0.0033599999999999997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5" t="s">
        <v>87</v>
      </c>
      <c r="AT142" s="216" t="s">
        <v>76</v>
      </c>
      <c r="AU142" s="216" t="s">
        <v>85</v>
      </c>
      <c r="AY142" s="215" t="s">
        <v>156</v>
      </c>
      <c r="BK142" s="217">
        <f>BK143+BK154+BK160</f>
        <v>0</v>
      </c>
    </row>
    <row r="143" s="12" customFormat="1" ht="20.88" customHeight="1">
      <c r="A143" s="12"/>
      <c r="B143" s="204"/>
      <c r="C143" s="205"/>
      <c r="D143" s="206" t="s">
        <v>76</v>
      </c>
      <c r="E143" s="218" t="s">
        <v>526</v>
      </c>
      <c r="F143" s="218" t="s">
        <v>527</v>
      </c>
      <c r="G143" s="205"/>
      <c r="H143" s="205"/>
      <c r="I143" s="208"/>
      <c r="J143" s="219">
        <f>BK143</f>
        <v>0</v>
      </c>
      <c r="K143" s="205"/>
      <c r="L143" s="210"/>
      <c r="M143" s="211"/>
      <c r="N143" s="212"/>
      <c r="O143" s="212"/>
      <c r="P143" s="213">
        <f>SUM(P144:P153)</f>
        <v>0</v>
      </c>
      <c r="Q143" s="212"/>
      <c r="R143" s="213">
        <f>SUM(R144:R153)</f>
        <v>0</v>
      </c>
      <c r="S143" s="212"/>
      <c r="T143" s="214">
        <f>SUM(T144:T153)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5" t="s">
        <v>85</v>
      </c>
      <c r="AT143" s="216" t="s">
        <v>76</v>
      </c>
      <c r="AU143" s="216" t="s">
        <v>87</v>
      </c>
      <c r="AY143" s="215" t="s">
        <v>156</v>
      </c>
      <c r="BK143" s="217">
        <f>SUM(BK144:BK153)</f>
        <v>0</v>
      </c>
    </row>
    <row r="144" s="2" customFormat="1" ht="16.5" customHeight="1">
      <c r="A144" s="40"/>
      <c r="B144" s="41"/>
      <c r="C144" s="220" t="s">
        <v>87</v>
      </c>
      <c r="D144" s="220" t="s">
        <v>161</v>
      </c>
      <c r="E144" s="221" t="s">
        <v>1394</v>
      </c>
      <c r="F144" s="222" t="s">
        <v>1395</v>
      </c>
      <c r="G144" s="223" t="s">
        <v>177</v>
      </c>
      <c r="H144" s="224">
        <v>56.159999999999997</v>
      </c>
      <c r="I144" s="225"/>
      <c r="J144" s="226">
        <f>ROUND(I144*H144,2)</f>
        <v>0</v>
      </c>
      <c r="K144" s="222" t="s">
        <v>165</v>
      </c>
      <c r="L144" s="46"/>
      <c r="M144" s="227" t="s">
        <v>1</v>
      </c>
      <c r="N144" s="228" t="s">
        <v>42</v>
      </c>
      <c r="O144" s="93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31" t="s">
        <v>166</v>
      </c>
      <c r="AT144" s="231" t="s">
        <v>161</v>
      </c>
      <c r="AU144" s="231" t="s">
        <v>157</v>
      </c>
      <c r="AY144" s="19" t="s">
        <v>156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9" t="s">
        <v>85</v>
      </c>
      <c r="BK144" s="232">
        <f>ROUND(I144*H144,2)</f>
        <v>0</v>
      </c>
      <c r="BL144" s="19" t="s">
        <v>166</v>
      </c>
      <c r="BM144" s="231" t="s">
        <v>1981</v>
      </c>
    </row>
    <row r="145" s="2" customFormat="1">
      <c r="A145" s="40"/>
      <c r="B145" s="41"/>
      <c r="C145" s="42"/>
      <c r="D145" s="233" t="s">
        <v>168</v>
      </c>
      <c r="E145" s="42"/>
      <c r="F145" s="234" t="s">
        <v>1397</v>
      </c>
      <c r="G145" s="42"/>
      <c r="H145" s="42"/>
      <c r="I145" s="235"/>
      <c r="J145" s="42"/>
      <c r="K145" s="42"/>
      <c r="L145" s="46"/>
      <c r="M145" s="236"/>
      <c r="N145" s="237"/>
      <c r="O145" s="93"/>
      <c r="P145" s="93"/>
      <c r="Q145" s="93"/>
      <c r="R145" s="93"/>
      <c r="S145" s="93"/>
      <c r="T145" s="94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168</v>
      </c>
      <c r="AU145" s="19" t="s">
        <v>157</v>
      </c>
    </row>
    <row r="146" s="15" customFormat="1">
      <c r="A146" s="15"/>
      <c r="B146" s="260"/>
      <c r="C146" s="261"/>
      <c r="D146" s="233" t="s">
        <v>170</v>
      </c>
      <c r="E146" s="262" t="s">
        <v>1</v>
      </c>
      <c r="F146" s="263" t="s">
        <v>1979</v>
      </c>
      <c r="G146" s="261"/>
      <c r="H146" s="262" t="s">
        <v>1</v>
      </c>
      <c r="I146" s="264"/>
      <c r="J146" s="261"/>
      <c r="K146" s="261"/>
      <c r="L146" s="265"/>
      <c r="M146" s="266"/>
      <c r="N146" s="267"/>
      <c r="O146" s="267"/>
      <c r="P146" s="267"/>
      <c r="Q146" s="267"/>
      <c r="R146" s="267"/>
      <c r="S146" s="267"/>
      <c r="T146" s="268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9" t="s">
        <v>170</v>
      </c>
      <c r="AU146" s="269" t="s">
        <v>157</v>
      </c>
      <c r="AV146" s="15" t="s">
        <v>85</v>
      </c>
      <c r="AW146" s="15" t="s">
        <v>35</v>
      </c>
      <c r="AX146" s="15" t="s">
        <v>77</v>
      </c>
      <c r="AY146" s="269" t="s">
        <v>156</v>
      </c>
    </row>
    <row r="147" s="13" customFormat="1">
      <c r="A147" s="13"/>
      <c r="B147" s="238"/>
      <c r="C147" s="239"/>
      <c r="D147" s="233" t="s">
        <v>170</v>
      </c>
      <c r="E147" s="240" t="s">
        <v>1</v>
      </c>
      <c r="F147" s="241" t="s">
        <v>1982</v>
      </c>
      <c r="G147" s="239"/>
      <c r="H147" s="242">
        <v>56.159999999999997</v>
      </c>
      <c r="I147" s="243"/>
      <c r="J147" s="239"/>
      <c r="K147" s="239"/>
      <c r="L147" s="244"/>
      <c r="M147" s="245"/>
      <c r="N147" s="246"/>
      <c r="O147" s="246"/>
      <c r="P147" s="246"/>
      <c r="Q147" s="246"/>
      <c r="R147" s="246"/>
      <c r="S147" s="246"/>
      <c r="T147" s="24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8" t="s">
        <v>170</v>
      </c>
      <c r="AU147" s="248" t="s">
        <v>157</v>
      </c>
      <c r="AV147" s="13" t="s">
        <v>87</v>
      </c>
      <c r="AW147" s="13" t="s">
        <v>35</v>
      </c>
      <c r="AX147" s="13" t="s">
        <v>77</v>
      </c>
      <c r="AY147" s="248" t="s">
        <v>156</v>
      </c>
    </row>
    <row r="148" s="14" customFormat="1">
      <c r="A148" s="14"/>
      <c r="B148" s="249"/>
      <c r="C148" s="250"/>
      <c r="D148" s="233" t="s">
        <v>170</v>
      </c>
      <c r="E148" s="251" t="s">
        <v>1</v>
      </c>
      <c r="F148" s="252" t="s">
        <v>174</v>
      </c>
      <c r="G148" s="250"/>
      <c r="H148" s="253">
        <v>56.159999999999997</v>
      </c>
      <c r="I148" s="254"/>
      <c r="J148" s="250"/>
      <c r="K148" s="250"/>
      <c r="L148" s="255"/>
      <c r="M148" s="256"/>
      <c r="N148" s="257"/>
      <c r="O148" s="257"/>
      <c r="P148" s="257"/>
      <c r="Q148" s="257"/>
      <c r="R148" s="257"/>
      <c r="S148" s="257"/>
      <c r="T148" s="25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9" t="s">
        <v>170</v>
      </c>
      <c r="AU148" s="259" t="s">
        <v>157</v>
      </c>
      <c r="AV148" s="14" t="s">
        <v>166</v>
      </c>
      <c r="AW148" s="14" t="s">
        <v>35</v>
      </c>
      <c r="AX148" s="14" t="s">
        <v>85</v>
      </c>
      <c r="AY148" s="259" t="s">
        <v>156</v>
      </c>
    </row>
    <row r="149" s="2" customFormat="1" ht="16.5" customHeight="1">
      <c r="A149" s="40"/>
      <c r="B149" s="41"/>
      <c r="C149" s="220" t="s">
        <v>157</v>
      </c>
      <c r="D149" s="220" t="s">
        <v>161</v>
      </c>
      <c r="E149" s="221" t="s">
        <v>1398</v>
      </c>
      <c r="F149" s="222" t="s">
        <v>1399</v>
      </c>
      <c r="G149" s="223" t="s">
        <v>177</v>
      </c>
      <c r="H149" s="224">
        <v>56.159999999999997</v>
      </c>
      <c r="I149" s="225"/>
      <c r="J149" s="226">
        <f>ROUND(I149*H149,2)</f>
        <v>0</v>
      </c>
      <c r="K149" s="222" t="s">
        <v>165</v>
      </c>
      <c r="L149" s="46"/>
      <c r="M149" s="227" t="s">
        <v>1</v>
      </c>
      <c r="N149" s="228" t="s">
        <v>42</v>
      </c>
      <c r="O149" s="93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31" t="s">
        <v>166</v>
      </c>
      <c r="AT149" s="231" t="s">
        <v>161</v>
      </c>
      <c r="AU149" s="231" t="s">
        <v>157</v>
      </c>
      <c r="AY149" s="19" t="s">
        <v>156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9" t="s">
        <v>85</v>
      </c>
      <c r="BK149" s="232">
        <f>ROUND(I149*H149,2)</f>
        <v>0</v>
      </c>
      <c r="BL149" s="19" t="s">
        <v>166</v>
      </c>
      <c r="BM149" s="231" t="s">
        <v>1983</v>
      </c>
    </row>
    <row r="150" s="2" customFormat="1">
      <c r="A150" s="40"/>
      <c r="B150" s="41"/>
      <c r="C150" s="42"/>
      <c r="D150" s="233" t="s">
        <v>168</v>
      </c>
      <c r="E150" s="42"/>
      <c r="F150" s="234" t="s">
        <v>1401</v>
      </c>
      <c r="G150" s="42"/>
      <c r="H150" s="42"/>
      <c r="I150" s="235"/>
      <c r="J150" s="42"/>
      <c r="K150" s="42"/>
      <c r="L150" s="46"/>
      <c r="M150" s="236"/>
      <c r="N150" s="237"/>
      <c r="O150" s="93"/>
      <c r="P150" s="93"/>
      <c r="Q150" s="93"/>
      <c r="R150" s="93"/>
      <c r="S150" s="93"/>
      <c r="T150" s="94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168</v>
      </c>
      <c r="AU150" s="19" t="s">
        <v>157</v>
      </c>
    </row>
    <row r="151" s="15" customFormat="1">
      <c r="A151" s="15"/>
      <c r="B151" s="260"/>
      <c r="C151" s="261"/>
      <c r="D151" s="233" t="s">
        <v>170</v>
      </c>
      <c r="E151" s="262" t="s">
        <v>1</v>
      </c>
      <c r="F151" s="263" t="s">
        <v>1979</v>
      </c>
      <c r="G151" s="261"/>
      <c r="H151" s="262" t="s">
        <v>1</v>
      </c>
      <c r="I151" s="264"/>
      <c r="J151" s="261"/>
      <c r="K151" s="261"/>
      <c r="L151" s="265"/>
      <c r="M151" s="266"/>
      <c r="N151" s="267"/>
      <c r="O151" s="267"/>
      <c r="P151" s="267"/>
      <c r="Q151" s="267"/>
      <c r="R151" s="267"/>
      <c r="S151" s="267"/>
      <c r="T151" s="268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9" t="s">
        <v>170</v>
      </c>
      <c r="AU151" s="269" t="s">
        <v>157</v>
      </c>
      <c r="AV151" s="15" t="s">
        <v>85</v>
      </c>
      <c r="AW151" s="15" t="s">
        <v>35</v>
      </c>
      <c r="AX151" s="15" t="s">
        <v>77</v>
      </c>
      <c r="AY151" s="269" t="s">
        <v>156</v>
      </c>
    </row>
    <row r="152" s="13" customFormat="1">
      <c r="A152" s="13"/>
      <c r="B152" s="238"/>
      <c r="C152" s="239"/>
      <c r="D152" s="233" t="s">
        <v>170</v>
      </c>
      <c r="E152" s="240" t="s">
        <v>1</v>
      </c>
      <c r="F152" s="241" t="s">
        <v>1982</v>
      </c>
      <c r="G152" s="239"/>
      <c r="H152" s="242">
        <v>56.159999999999997</v>
      </c>
      <c r="I152" s="243"/>
      <c r="J152" s="239"/>
      <c r="K152" s="239"/>
      <c r="L152" s="244"/>
      <c r="M152" s="245"/>
      <c r="N152" s="246"/>
      <c r="O152" s="246"/>
      <c r="P152" s="246"/>
      <c r="Q152" s="246"/>
      <c r="R152" s="246"/>
      <c r="S152" s="246"/>
      <c r="T152" s="24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8" t="s">
        <v>170</v>
      </c>
      <c r="AU152" s="248" t="s">
        <v>157</v>
      </c>
      <c r="AV152" s="13" t="s">
        <v>87</v>
      </c>
      <c r="AW152" s="13" t="s">
        <v>35</v>
      </c>
      <c r="AX152" s="13" t="s">
        <v>77</v>
      </c>
      <c r="AY152" s="248" t="s">
        <v>156</v>
      </c>
    </row>
    <row r="153" s="14" customFormat="1">
      <c r="A153" s="14"/>
      <c r="B153" s="249"/>
      <c r="C153" s="250"/>
      <c r="D153" s="233" t="s">
        <v>170</v>
      </c>
      <c r="E153" s="251" t="s">
        <v>1</v>
      </c>
      <c r="F153" s="252" t="s">
        <v>174</v>
      </c>
      <c r="G153" s="250"/>
      <c r="H153" s="253">
        <v>56.159999999999997</v>
      </c>
      <c r="I153" s="254"/>
      <c r="J153" s="250"/>
      <c r="K153" s="250"/>
      <c r="L153" s="255"/>
      <c r="M153" s="256"/>
      <c r="N153" s="257"/>
      <c r="O153" s="257"/>
      <c r="P153" s="257"/>
      <c r="Q153" s="257"/>
      <c r="R153" s="257"/>
      <c r="S153" s="257"/>
      <c r="T153" s="25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9" t="s">
        <v>170</v>
      </c>
      <c r="AU153" s="259" t="s">
        <v>157</v>
      </c>
      <c r="AV153" s="14" t="s">
        <v>166</v>
      </c>
      <c r="AW153" s="14" t="s">
        <v>35</v>
      </c>
      <c r="AX153" s="14" t="s">
        <v>85</v>
      </c>
      <c r="AY153" s="259" t="s">
        <v>156</v>
      </c>
    </row>
    <row r="154" s="12" customFormat="1" ht="20.88" customHeight="1">
      <c r="A154" s="12"/>
      <c r="B154" s="204"/>
      <c r="C154" s="205"/>
      <c r="D154" s="206" t="s">
        <v>76</v>
      </c>
      <c r="E154" s="218" t="s">
        <v>609</v>
      </c>
      <c r="F154" s="218" t="s">
        <v>610</v>
      </c>
      <c r="G154" s="205"/>
      <c r="H154" s="205"/>
      <c r="I154" s="208"/>
      <c r="J154" s="219">
        <f>BK154</f>
        <v>0</v>
      </c>
      <c r="K154" s="205"/>
      <c r="L154" s="210"/>
      <c r="M154" s="211"/>
      <c r="N154" s="212"/>
      <c r="O154" s="212"/>
      <c r="P154" s="213">
        <f>SUM(P155:P159)</f>
        <v>0</v>
      </c>
      <c r="Q154" s="212"/>
      <c r="R154" s="213">
        <f>SUM(R155:R159)</f>
        <v>0.0010919999999999999</v>
      </c>
      <c r="S154" s="212"/>
      <c r="T154" s="214">
        <f>SUM(T155:T159)</f>
        <v>0.0033599999999999997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5" t="s">
        <v>87</v>
      </c>
      <c r="AT154" s="216" t="s">
        <v>76</v>
      </c>
      <c r="AU154" s="216" t="s">
        <v>87</v>
      </c>
      <c r="AY154" s="215" t="s">
        <v>156</v>
      </c>
      <c r="BK154" s="217">
        <f>SUM(BK155:BK159)</f>
        <v>0</v>
      </c>
    </row>
    <row r="155" s="2" customFormat="1" ht="24.15" customHeight="1">
      <c r="A155" s="40"/>
      <c r="B155" s="41"/>
      <c r="C155" s="220" t="s">
        <v>166</v>
      </c>
      <c r="D155" s="220" t="s">
        <v>161</v>
      </c>
      <c r="E155" s="221" t="s">
        <v>1984</v>
      </c>
      <c r="F155" s="222" t="s">
        <v>1985</v>
      </c>
      <c r="G155" s="223" t="s">
        <v>185</v>
      </c>
      <c r="H155" s="224">
        <v>1.2</v>
      </c>
      <c r="I155" s="225"/>
      <c r="J155" s="226">
        <f>ROUND(I155*H155,2)</f>
        <v>0</v>
      </c>
      <c r="K155" s="222" t="s">
        <v>165</v>
      </c>
      <c r="L155" s="46"/>
      <c r="M155" s="227" t="s">
        <v>1</v>
      </c>
      <c r="N155" s="228" t="s">
        <v>42</v>
      </c>
      <c r="O155" s="93"/>
      <c r="P155" s="229">
        <f>O155*H155</f>
        <v>0</v>
      </c>
      <c r="Q155" s="229">
        <v>0.00091</v>
      </c>
      <c r="R155" s="229">
        <f>Q155*H155</f>
        <v>0.0010919999999999999</v>
      </c>
      <c r="S155" s="229">
        <v>0.0028</v>
      </c>
      <c r="T155" s="230">
        <f>S155*H155</f>
        <v>0.0033599999999999997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31" t="s">
        <v>166</v>
      </c>
      <c r="AT155" s="231" t="s">
        <v>161</v>
      </c>
      <c r="AU155" s="231" t="s">
        <v>157</v>
      </c>
      <c r="AY155" s="19" t="s">
        <v>156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9" t="s">
        <v>85</v>
      </c>
      <c r="BK155" s="232">
        <f>ROUND(I155*H155,2)</f>
        <v>0</v>
      </c>
      <c r="BL155" s="19" t="s">
        <v>166</v>
      </c>
      <c r="BM155" s="231" t="s">
        <v>1986</v>
      </c>
    </row>
    <row r="156" s="2" customFormat="1">
      <c r="A156" s="40"/>
      <c r="B156" s="41"/>
      <c r="C156" s="42"/>
      <c r="D156" s="233" t="s">
        <v>168</v>
      </c>
      <c r="E156" s="42"/>
      <c r="F156" s="234" t="s">
        <v>1987</v>
      </c>
      <c r="G156" s="42"/>
      <c r="H156" s="42"/>
      <c r="I156" s="235"/>
      <c r="J156" s="42"/>
      <c r="K156" s="42"/>
      <c r="L156" s="46"/>
      <c r="M156" s="236"/>
      <c r="N156" s="237"/>
      <c r="O156" s="93"/>
      <c r="P156" s="93"/>
      <c r="Q156" s="93"/>
      <c r="R156" s="93"/>
      <c r="S156" s="93"/>
      <c r="T156" s="94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168</v>
      </c>
      <c r="AU156" s="19" t="s">
        <v>157</v>
      </c>
    </row>
    <row r="157" s="15" customFormat="1">
      <c r="A157" s="15"/>
      <c r="B157" s="260"/>
      <c r="C157" s="261"/>
      <c r="D157" s="233" t="s">
        <v>170</v>
      </c>
      <c r="E157" s="262" t="s">
        <v>1</v>
      </c>
      <c r="F157" s="263" t="s">
        <v>1979</v>
      </c>
      <c r="G157" s="261"/>
      <c r="H157" s="262" t="s">
        <v>1</v>
      </c>
      <c r="I157" s="264"/>
      <c r="J157" s="261"/>
      <c r="K157" s="261"/>
      <c r="L157" s="265"/>
      <c r="M157" s="266"/>
      <c r="N157" s="267"/>
      <c r="O157" s="267"/>
      <c r="P157" s="267"/>
      <c r="Q157" s="267"/>
      <c r="R157" s="267"/>
      <c r="S157" s="267"/>
      <c r="T157" s="268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9" t="s">
        <v>170</v>
      </c>
      <c r="AU157" s="269" t="s">
        <v>157</v>
      </c>
      <c r="AV157" s="15" t="s">
        <v>85</v>
      </c>
      <c r="AW157" s="15" t="s">
        <v>35</v>
      </c>
      <c r="AX157" s="15" t="s">
        <v>77</v>
      </c>
      <c r="AY157" s="269" t="s">
        <v>156</v>
      </c>
    </row>
    <row r="158" s="13" customFormat="1">
      <c r="A158" s="13"/>
      <c r="B158" s="238"/>
      <c r="C158" s="239"/>
      <c r="D158" s="233" t="s">
        <v>170</v>
      </c>
      <c r="E158" s="240" t="s">
        <v>1</v>
      </c>
      <c r="F158" s="241" t="s">
        <v>1988</v>
      </c>
      <c r="G158" s="239"/>
      <c r="H158" s="242">
        <v>1.2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8" t="s">
        <v>170</v>
      </c>
      <c r="AU158" s="248" t="s">
        <v>157</v>
      </c>
      <c r="AV158" s="13" t="s">
        <v>87</v>
      </c>
      <c r="AW158" s="13" t="s">
        <v>35</v>
      </c>
      <c r="AX158" s="13" t="s">
        <v>77</v>
      </c>
      <c r="AY158" s="248" t="s">
        <v>156</v>
      </c>
    </row>
    <row r="159" s="14" customFormat="1">
      <c r="A159" s="14"/>
      <c r="B159" s="249"/>
      <c r="C159" s="250"/>
      <c r="D159" s="233" t="s">
        <v>170</v>
      </c>
      <c r="E159" s="251" t="s">
        <v>1</v>
      </c>
      <c r="F159" s="252" t="s">
        <v>174</v>
      </c>
      <c r="G159" s="250"/>
      <c r="H159" s="253">
        <v>1.2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170</v>
      </c>
      <c r="AU159" s="259" t="s">
        <v>157</v>
      </c>
      <c r="AV159" s="14" t="s">
        <v>166</v>
      </c>
      <c r="AW159" s="14" t="s">
        <v>35</v>
      </c>
      <c r="AX159" s="14" t="s">
        <v>85</v>
      </c>
      <c r="AY159" s="259" t="s">
        <v>156</v>
      </c>
    </row>
    <row r="160" s="12" customFormat="1" ht="20.88" customHeight="1">
      <c r="A160" s="12"/>
      <c r="B160" s="204"/>
      <c r="C160" s="205"/>
      <c r="D160" s="206" t="s">
        <v>76</v>
      </c>
      <c r="E160" s="218" t="s">
        <v>634</v>
      </c>
      <c r="F160" s="218" t="s">
        <v>1989</v>
      </c>
      <c r="G160" s="205"/>
      <c r="H160" s="205"/>
      <c r="I160" s="208"/>
      <c r="J160" s="219">
        <f>BK160</f>
        <v>0</v>
      </c>
      <c r="K160" s="205"/>
      <c r="L160" s="210"/>
      <c r="M160" s="211"/>
      <c r="N160" s="212"/>
      <c r="O160" s="212"/>
      <c r="P160" s="213">
        <f>P161+P169</f>
        <v>0</v>
      </c>
      <c r="Q160" s="212"/>
      <c r="R160" s="213">
        <f>R161+R169</f>
        <v>0</v>
      </c>
      <c r="S160" s="212"/>
      <c r="T160" s="214">
        <f>T161+T169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5" t="s">
        <v>87</v>
      </c>
      <c r="AT160" s="216" t="s">
        <v>76</v>
      </c>
      <c r="AU160" s="216" t="s">
        <v>87</v>
      </c>
      <c r="AY160" s="215" t="s">
        <v>156</v>
      </c>
      <c r="BK160" s="217">
        <f>BK161+BK169</f>
        <v>0</v>
      </c>
    </row>
    <row r="161" s="17" customFormat="1" ht="20.88" customHeight="1">
      <c r="A161" s="17"/>
      <c r="B161" s="294"/>
      <c r="C161" s="295"/>
      <c r="D161" s="296" t="s">
        <v>76</v>
      </c>
      <c r="E161" s="296" t="s">
        <v>1424</v>
      </c>
      <c r="F161" s="296" t="s">
        <v>1425</v>
      </c>
      <c r="G161" s="295"/>
      <c r="H161" s="295"/>
      <c r="I161" s="297"/>
      <c r="J161" s="298">
        <f>BK161</f>
        <v>0</v>
      </c>
      <c r="K161" s="295"/>
      <c r="L161" s="299"/>
      <c r="M161" s="300"/>
      <c r="N161" s="301"/>
      <c r="O161" s="301"/>
      <c r="P161" s="302">
        <f>SUM(P162:P168)</f>
        <v>0</v>
      </c>
      <c r="Q161" s="301"/>
      <c r="R161" s="302">
        <f>SUM(R162:R168)</f>
        <v>0</v>
      </c>
      <c r="S161" s="301"/>
      <c r="T161" s="303">
        <f>SUM(T162:T168)</f>
        <v>0</v>
      </c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  <c r="AE161" s="17"/>
      <c r="AR161" s="304" t="s">
        <v>87</v>
      </c>
      <c r="AT161" s="305" t="s">
        <v>76</v>
      </c>
      <c r="AU161" s="305" t="s">
        <v>157</v>
      </c>
      <c r="AY161" s="304" t="s">
        <v>156</v>
      </c>
      <c r="BK161" s="306">
        <f>SUM(BK162:BK168)</f>
        <v>0</v>
      </c>
    </row>
    <row r="162" s="2" customFormat="1" ht="33" customHeight="1">
      <c r="A162" s="40"/>
      <c r="B162" s="41"/>
      <c r="C162" s="220" t="s">
        <v>198</v>
      </c>
      <c r="D162" s="220" t="s">
        <v>161</v>
      </c>
      <c r="E162" s="221" t="s">
        <v>1990</v>
      </c>
      <c r="F162" s="222" t="s">
        <v>1991</v>
      </c>
      <c r="G162" s="223" t="s">
        <v>209</v>
      </c>
      <c r="H162" s="224">
        <v>0.499</v>
      </c>
      <c r="I162" s="225"/>
      <c r="J162" s="226">
        <f>ROUND(I162*H162,2)</f>
        <v>0</v>
      </c>
      <c r="K162" s="222" t="s">
        <v>165</v>
      </c>
      <c r="L162" s="46"/>
      <c r="M162" s="227" t="s">
        <v>1</v>
      </c>
      <c r="N162" s="228" t="s">
        <v>42</v>
      </c>
      <c r="O162" s="93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31" t="s">
        <v>166</v>
      </c>
      <c r="AT162" s="231" t="s">
        <v>161</v>
      </c>
      <c r="AU162" s="231" t="s">
        <v>166</v>
      </c>
      <c r="AY162" s="19" t="s">
        <v>156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9" t="s">
        <v>85</v>
      </c>
      <c r="BK162" s="232">
        <f>ROUND(I162*H162,2)</f>
        <v>0</v>
      </c>
      <c r="BL162" s="19" t="s">
        <v>166</v>
      </c>
      <c r="BM162" s="231" t="s">
        <v>1992</v>
      </c>
    </row>
    <row r="163" s="2" customFormat="1">
      <c r="A163" s="40"/>
      <c r="B163" s="41"/>
      <c r="C163" s="42"/>
      <c r="D163" s="233" t="s">
        <v>168</v>
      </c>
      <c r="E163" s="42"/>
      <c r="F163" s="234" t="s">
        <v>1993</v>
      </c>
      <c r="G163" s="42"/>
      <c r="H163" s="42"/>
      <c r="I163" s="235"/>
      <c r="J163" s="42"/>
      <c r="K163" s="42"/>
      <c r="L163" s="46"/>
      <c r="M163" s="236"/>
      <c r="N163" s="237"/>
      <c r="O163" s="93"/>
      <c r="P163" s="93"/>
      <c r="Q163" s="93"/>
      <c r="R163" s="93"/>
      <c r="S163" s="93"/>
      <c r="T163" s="94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168</v>
      </c>
      <c r="AU163" s="19" t="s">
        <v>166</v>
      </c>
    </row>
    <row r="164" s="2" customFormat="1" ht="24.15" customHeight="1">
      <c r="A164" s="40"/>
      <c r="B164" s="41"/>
      <c r="C164" s="220" t="s">
        <v>206</v>
      </c>
      <c r="D164" s="220" t="s">
        <v>161</v>
      </c>
      <c r="E164" s="221" t="s">
        <v>642</v>
      </c>
      <c r="F164" s="222" t="s">
        <v>643</v>
      </c>
      <c r="G164" s="223" t="s">
        <v>209</v>
      </c>
      <c r="H164" s="224">
        <v>0.499</v>
      </c>
      <c r="I164" s="225"/>
      <c r="J164" s="226">
        <f>ROUND(I164*H164,2)</f>
        <v>0</v>
      </c>
      <c r="K164" s="222" t="s">
        <v>165</v>
      </c>
      <c r="L164" s="46"/>
      <c r="M164" s="227" t="s">
        <v>1</v>
      </c>
      <c r="N164" s="228" t="s">
        <v>42</v>
      </c>
      <c r="O164" s="93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31" t="s">
        <v>166</v>
      </c>
      <c r="AT164" s="231" t="s">
        <v>161</v>
      </c>
      <c r="AU164" s="231" t="s">
        <v>166</v>
      </c>
      <c r="AY164" s="19" t="s">
        <v>156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9" t="s">
        <v>85</v>
      </c>
      <c r="BK164" s="232">
        <f>ROUND(I164*H164,2)</f>
        <v>0</v>
      </c>
      <c r="BL164" s="19" t="s">
        <v>166</v>
      </c>
      <c r="BM164" s="231" t="s">
        <v>1994</v>
      </c>
    </row>
    <row r="165" s="2" customFormat="1">
      <c r="A165" s="40"/>
      <c r="B165" s="41"/>
      <c r="C165" s="42"/>
      <c r="D165" s="233" t="s">
        <v>168</v>
      </c>
      <c r="E165" s="42"/>
      <c r="F165" s="234" t="s">
        <v>1431</v>
      </c>
      <c r="G165" s="42"/>
      <c r="H165" s="42"/>
      <c r="I165" s="235"/>
      <c r="J165" s="42"/>
      <c r="K165" s="42"/>
      <c r="L165" s="46"/>
      <c r="M165" s="236"/>
      <c r="N165" s="237"/>
      <c r="O165" s="93"/>
      <c r="P165" s="93"/>
      <c r="Q165" s="93"/>
      <c r="R165" s="93"/>
      <c r="S165" s="93"/>
      <c r="T165" s="94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168</v>
      </c>
      <c r="AU165" s="19" t="s">
        <v>166</v>
      </c>
    </row>
    <row r="166" s="2" customFormat="1" ht="24.15" customHeight="1">
      <c r="A166" s="40"/>
      <c r="B166" s="41"/>
      <c r="C166" s="220" t="s">
        <v>216</v>
      </c>
      <c r="D166" s="220" t="s">
        <v>161</v>
      </c>
      <c r="E166" s="221" t="s">
        <v>647</v>
      </c>
      <c r="F166" s="222" t="s">
        <v>648</v>
      </c>
      <c r="G166" s="223" t="s">
        <v>209</v>
      </c>
      <c r="H166" s="224">
        <v>8.9819999999999993</v>
      </c>
      <c r="I166" s="225"/>
      <c r="J166" s="226">
        <f>ROUND(I166*H166,2)</f>
        <v>0</v>
      </c>
      <c r="K166" s="222" t="s">
        <v>165</v>
      </c>
      <c r="L166" s="46"/>
      <c r="M166" s="227" t="s">
        <v>1</v>
      </c>
      <c r="N166" s="228" t="s">
        <v>42</v>
      </c>
      <c r="O166" s="93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31" t="s">
        <v>166</v>
      </c>
      <c r="AT166" s="231" t="s">
        <v>161</v>
      </c>
      <c r="AU166" s="231" t="s">
        <v>166</v>
      </c>
      <c r="AY166" s="19" t="s">
        <v>156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9" t="s">
        <v>85</v>
      </c>
      <c r="BK166" s="232">
        <f>ROUND(I166*H166,2)</f>
        <v>0</v>
      </c>
      <c r="BL166" s="19" t="s">
        <v>166</v>
      </c>
      <c r="BM166" s="231" t="s">
        <v>1995</v>
      </c>
    </row>
    <row r="167" s="2" customFormat="1">
      <c r="A167" s="40"/>
      <c r="B167" s="41"/>
      <c r="C167" s="42"/>
      <c r="D167" s="233" t="s">
        <v>168</v>
      </c>
      <c r="E167" s="42"/>
      <c r="F167" s="234" t="s">
        <v>1433</v>
      </c>
      <c r="G167" s="42"/>
      <c r="H167" s="42"/>
      <c r="I167" s="235"/>
      <c r="J167" s="42"/>
      <c r="K167" s="42"/>
      <c r="L167" s="46"/>
      <c r="M167" s="236"/>
      <c r="N167" s="237"/>
      <c r="O167" s="93"/>
      <c r="P167" s="93"/>
      <c r="Q167" s="93"/>
      <c r="R167" s="93"/>
      <c r="S167" s="93"/>
      <c r="T167" s="94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168</v>
      </c>
      <c r="AU167" s="19" t="s">
        <v>166</v>
      </c>
    </row>
    <row r="168" s="13" customFormat="1">
      <c r="A168" s="13"/>
      <c r="B168" s="238"/>
      <c r="C168" s="239"/>
      <c r="D168" s="233" t="s">
        <v>170</v>
      </c>
      <c r="E168" s="239"/>
      <c r="F168" s="241" t="s">
        <v>1996</v>
      </c>
      <c r="G168" s="239"/>
      <c r="H168" s="242">
        <v>8.9819999999999993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170</v>
      </c>
      <c r="AU168" s="248" t="s">
        <v>166</v>
      </c>
      <c r="AV168" s="13" t="s">
        <v>87</v>
      </c>
      <c r="AW168" s="13" t="s">
        <v>4</v>
      </c>
      <c r="AX168" s="13" t="s">
        <v>85</v>
      </c>
      <c r="AY168" s="248" t="s">
        <v>156</v>
      </c>
    </row>
    <row r="169" s="17" customFormat="1" ht="20.88" customHeight="1">
      <c r="A169" s="17"/>
      <c r="B169" s="294"/>
      <c r="C169" s="295"/>
      <c r="D169" s="296" t="s">
        <v>76</v>
      </c>
      <c r="E169" s="296" t="s">
        <v>1439</v>
      </c>
      <c r="F169" s="296" t="s">
        <v>1440</v>
      </c>
      <c r="G169" s="295"/>
      <c r="H169" s="295"/>
      <c r="I169" s="297"/>
      <c r="J169" s="298">
        <f>BK169</f>
        <v>0</v>
      </c>
      <c r="K169" s="295"/>
      <c r="L169" s="299"/>
      <c r="M169" s="300"/>
      <c r="N169" s="301"/>
      <c r="O169" s="301"/>
      <c r="P169" s="302">
        <f>SUM(P170:P171)</f>
        <v>0</v>
      </c>
      <c r="Q169" s="301"/>
      <c r="R169" s="302">
        <f>SUM(R170:R171)</f>
        <v>0</v>
      </c>
      <c r="S169" s="301"/>
      <c r="T169" s="303">
        <f>SUM(T170:T171)</f>
        <v>0</v>
      </c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  <c r="AR169" s="304" t="s">
        <v>87</v>
      </c>
      <c r="AT169" s="305" t="s">
        <v>76</v>
      </c>
      <c r="AU169" s="305" t="s">
        <v>157</v>
      </c>
      <c r="AY169" s="304" t="s">
        <v>156</v>
      </c>
      <c r="BK169" s="306">
        <f>SUM(BK170:BK171)</f>
        <v>0</v>
      </c>
    </row>
    <row r="170" s="2" customFormat="1" ht="24.15" customHeight="1">
      <c r="A170" s="40"/>
      <c r="B170" s="41"/>
      <c r="C170" s="220" t="s">
        <v>227</v>
      </c>
      <c r="D170" s="220" t="s">
        <v>161</v>
      </c>
      <c r="E170" s="221" t="s">
        <v>1997</v>
      </c>
      <c r="F170" s="222" t="s">
        <v>1998</v>
      </c>
      <c r="G170" s="223" t="s">
        <v>209</v>
      </c>
      <c r="H170" s="224">
        <v>0.033000000000000002</v>
      </c>
      <c r="I170" s="225"/>
      <c r="J170" s="226">
        <f>ROUND(I170*H170,2)</f>
        <v>0</v>
      </c>
      <c r="K170" s="222" t="s">
        <v>1332</v>
      </c>
      <c r="L170" s="46"/>
      <c r="M170" s="227" t="s">
        <v>1</v>
      </c>
      <c r="N170" s="228" t="s">
        <v>42</v>
      </c>
      <c r="O170" s="93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31" t="s">
        <v>166</v>
      </c>
      <c r="AT170" s="231" t="s">
        <v>161</v>
      </c>
      <c r="AU170" s="231" t="s">
        <v>166</v>
      </c>
      <c r="AY170" s="19" t="s">
        <v>156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9" t="s">
        <v>85</v>
      </c>
      <c r="BK170" s="232">
        <f>ROUND(I170*H170,2)</f>
        <v>0</v>
      </c>
      <c r="BL170" s="19" t="s">
        <v>166</v>
      </c>
      <c r="BM170" s="231" t="s">
        <v>1999</v>
      </c>
    </row>
    <row r="171" s="2" customFormat="1">
      <c r="A171" s="40"/>
      <c r="B171" s="41"/>
      <c r="C171" s="42"/>
      <c r="D171" s="233" t="s">
        <v>168</v>
      </c>
      <c r="E171" s="42"/>
      <c r="F171" s="234" t="s">
        <v>2000</v>
      </c>
      <c r="G171" s="42"/>
      <c r="H171" s="42"/>
      <c r="I171" s="235"/>
      <c r="J171" s="42"/>
      <c r="K171" s="42"/>
      <c r="L171" s="46"/>
      <c r="M171" s="236"/>
      <c r="N171" s="237"/>
      <c r="O171" s="93"/>
      <c r="P171" s="93"/>
      <c r="Q171" s="93"/>
      <c r="R171" s="93"/>
      <c r="S171" s="93"/>
      <c r="T171" s="94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168</v>
      </c>
      <c r="AU171" s="19" t="s">
        <v>166</v>
      </c>
    </row>
    <row r="172" s="12" customFormat="1" ht="25.92" customHeight="1">
      <c r="A172" s="12"/>
      <c r="B172" s="204"/>
      <c r="C172" s="205"/>
      <c r="D172" s="206" t="s">
        <v>76</v>
      </c>
      <c r="E172" s="207" t="s">
        <v>662</v>
      </c>
      <c r="F172" s="207" t="s">
        <v>663</v>
      </c>
      <c r="G172" s="205"/>
      <c r="H172" s="205"/>
      <c r="I172" s="208"/>
      <c r="J172" s="209">
        <f>BK172</f>
        <v>0</v>
      </c>
      <c r="K172" s="205"/>
      <c r="L172" s="210"/>
      <c r="M172" s="211"/>
      <c r="N172" s="212"/>
      <c r="O172" s="212"/>
      <c r="P172" s="213">
        <f>P173+P186+P286</f>
        <v>0</v>
      </c>
      <c r="Q172" s="212"/>
      <c r="R172" s="213">
        <f>R173+R186+R286</f>
        <v>0.2096304</v>
      </c>
      <c r="S172" s="212"/>
      <c r="T172" s="214">
        <f>T173+T186+T286</f>
        <v>0.49569600000000003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5" t="s">
        <v>87</v>
      </c>
      <c r="AT172" s="216" t="s">
        <v>76</v>
      </c>
      <c r="AU172" s="216" t="s">
        <v>77</v>
      </c>
      <c r="AY172" s="215" t="s">
        <v>156</v>
      </c>
      <c r="BK172" s="217">
        <f>BK173+BK186+BK286</f>
        <v>0</v>
      </c>
    </row>
    <row r="173" s="12" customFormat="1" ht="22.8" customHeight="1">
      <c r="A173" s="12"/>
      <c r="B173" s="204"/>
      <c r="C173" s="205"/>
      <c r="D173" s="206" t="s">
        <v>76</v>
      </c>
      <c r="E173" s="218" t="s">
        <v>1450</v>
      </c>
      <c r="F173" s="218" t="s">
        <v>665</v>
      </c>
      <c r="G173" s="205"/>
      <c r="H173" s="205"/>
      <c r="I173" s="208"/>
      <c r="J173" s="219">
        <f>BK173</f>
        <v>0</v>
      </c>
      <c r="K173" s="205"/>
      <c r="L173" s="210"/>
      <c r="M173" s="211"/>
      <c r="N173" s="212"/>
      <c r="O173" s="212"/>
      <c r="P173" s="213">
        <f>P174</f>
        <v>0</v>
      </c>
      <c r="Q173" s="212"/>
      <c r="R173" s="213">
        <f>R174</f>
        <v>0.0043200000000000001</v>
      </c>
      <c r="S173" s="212"/>
      <c r="T173" s="214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5" t="s">
        <v>87</v>
      </c>
      <c r="AT173" s="216" t="s">
        <v>76</v>
      </c>
      <c r="AU173" s="216" t="s">
        <v>85</v>
      </c>
      <c r="AY173" s="215" t="s">
        <v>156</v>
      </c>
      <c r="BK173" s="217">
        <f>BK174</f>
        <v>0</v>
      </c>
    </row>
    <row r="174" s="12" customFormat="1" ht="20.88" customHeight="1">
      <c r="A174" s="12"/>
      <c r="B174" s="204"/>
      <c r="C174" s="205"/>
      <c r="D174" s="206" t="s">
        <v>76</v>
      </c>
      <c r="E174" s="218" t="s">
        <v>712</v>
      </c>
      <c r="F174" s="218" t="s">
        <v>713</v>
      </c>
      <c r="G174" s="205"/>
      <c r="H174" s="205"/>
      <c r="I174" s="208"/>
      <c r="J174" s="219">
        <f>BK174</f>
        <v>0</v>
      </c>
      <c r="K174" s="205"/>
      <c r="L174" s="210"/>
      <c r="M174" s="211"/>
      <c r="N174" s="212"/>
      <c r="O174" s="212"/>
      <c r="P174" s="213">
        <f>SUM(P175:P185)</f>
        <v>0</v>
      </c>
      <c r="Q174" s="212"/>
      <c r="R174" s="213">
        <f>SUM(R175:R185)</f>
        <v>0.0043200000000000001</v>
      </c>
      <c r="S174" s="212"/>
      <c r="T174" s="214">
        <f>SUM(T175:T185)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5" t="s">
        <v>87</v>
      </c>
      <c r="AT174" s="216" t="s">
        <v>76</v>
      </c>
      <c r="AU174" s="216" t="s">
        <v>87</v>
      </c>
      <c r="AY174" s="215" t="s">
        <v>156</v>
      </c>
      <c r="BK174" s="217">
        <f>SUM(BK175:BK185)</f>
        <v>0</v>
      </c>
    </row>
    <row r="175" s="2" customFormat="1" ht="33" customHeight="1">
      <c r="A175" s="40"/>
      <c r="B175" s="41"/>
      <c r="C175" s="220" t="s">
        <v>233</v>
      </c>
      <c r="D175" s="220" t="s">
        <v>161</v>
      </c>
      <c r="E175" s="221" t="s">
        <v>1451</v>
      </c>
      <c r="F175" s="222" t="s">
        <v>1452</v>
      </c>
      <c r="G175" s="223" t="s">
        <v>185</v>
      </c>
      <c r="H175" s="224">
        <v>12</v>
      </c>
      <c r="I175" s="225"/>
      <c r="J175" s="226">
        <f>ROUND(I175*H175,2)</f>
        <v>0</v>
      </c>
      <c r="K175" s="222" t="s">
        <v>165</v>
      </c>
      <c r="L175" s="46"/>
      <c r="M175" s="227" t="s">
        <v>1</v>
      </c>
      <c r="N175" s="228" t="s">
        <v>42</v>
      </c>
      <c r="O175" s="93"/>
      <c r="P175" s="229">
        <f>O175*H175</f>
        <v>0</v>
      </c>
      <c r="Q175" s="229">
        <v>9.0000000000000006E-05</v>
      </c>
      <c r="R175" s="229">
        <f>Q175*H175</f>
        <v>0.00108</v>
      </c>
      <c r="S175" s="229">
        <v>0</v>
      </c>
      <c r="T175" s="230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31" t="s">
        <v>273</v>
      </c>
      <c r="AT175" s="231" t="s">
        <v>161</v>
      </c>
      <c r="AU175" s="231" t="s">
        <v>157</v>
      </c>
      <c r="AY175" s="19" t="s">
        <v>156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9" t="s">
        <v>85</v>
      </c>
      <c r="BK175" s="232">
        <f>ROUND(I175*H175,2)</f>
        <v>0</v>
      </c>
      <c r="BL175" s="19" t="s">
        <v>273</v>
      </c>
      <c r="BM175" s="231" t="s">
        <v>2001</v>
      </c>
    </row>
    <row r="176" s="2" customFormat="1">
      <c r="A176" s="40"/>
      <c r="B176" s="41"/>
      <c r="C176" s="42"/>
      <c r="D176" s="233" t="s">
        <v>168</v>
      </c>
      <c r="E176" s="42"/>
      <c r="F176" s="234" t="s">
        <v>1454</v>
      </c>
      <c r="G176" s="42"/>
      <c r="H176" s="42"/>
      <c r="I176" s="235"/>
      <c r="J176" s="42"/>
      <c r="K176" s="42"/>
      <c r="L176" s="46"/>
      <c r="M176" s="236"/>
      <c r="N176" s="237"/>
      <c r="O176" s="93"/>
      <c r="P176" s="93"/>
      <c r="Q176" s="93"/>
      <c r="R176" s="93"/>
      <c r="S176" s="93"/>
      <c r="T176" s="94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168</v>
      </c>
      <c r="AU176" s="19" t="s">
        <v>157</v>
      </c>
    </row>
    <row r="177" s="2" customFormat="1" ht="24.15" customHeight="1">
      <c r="A177" s="40"/>
      <c r="B177" s="41"/>
      <c r="C177" s="270" t="s">
        <v>242</v>
      </c>
      <c r="D177" s="270" t="s">
        <v>274</v>
      </c>
      <c r="E177" s="271" t="s">
        <v>2002</v>
      </c>
      <c r="F177" s="272" t="s">
        <v>2003</v>
      </c>
      <c r="G177" s="273" t="s">
        <v>185</v>
      </c>
      <c r="H177" s="274">
        <v>12</v>
      </c>
      <c r="I177" s="275"/>
      <c r="J177" s="276">
        <f>ROUND(I177*H177,2)</f>
        <v>0</v>
      </c>
      <c r="K177" s="272" t="s">
        <v>165</v>
      </c>
      <c r="L177" s="277"/>
      <c r="M177" s="278" t="s">
        <v>1</v>
      </c>
      <c r="N177" s="279" t="s">
        <v>42</v>
      </c>
      <c r="O177" s="93"/>
      <c r="P177" s="229">
        <f>O177*H177</f>
        <v>0</v>
      </c>
      <c r="Q177" s="229">
        <v>0.00027</v>
      </c>
      <c r="R177" s="229">
        <f>Q177*H177</f>
        <v>0.0032399999999999998</v>
      </c>
      <c r="S177" s="229">
        <v>0</v>
      </c>
      <c r="T177" s="230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31" t="s">
        <v>292</v>
      </c>
      <c r="AT177" s="231" t="s">
        <v>274</v>
      </c>
      <c r="AU177" s="231" t="s">
        <v>157</v>
      </c>
      <c r="AY177" s="19" t="s">
        <v>156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9" t="s">
        <v>85</v>
      </c>
      <c r="BK177" s="232">
        <f>ROUND(I177*H177,2)</f>
        <v>0</v>
      </c>
      <c r="BL177" s="19" t="s">
        <v>292</v>
      </c>
      <c r="BM177" s="231" t="s">
        <v>2004</v>
      </c>
    </row>
    <row r="178" s="2" customFormat="1">
      <c r="A178" s="40"/>
      <c r="B178" s="41"/>
      <c r="C178" s="42"/>
      <c r="D178" s="233" t="s">
        <v>168</v>
      </c>
      <c r="E178" s="42"/>
      <c r="F178" s="234" t="s">
        <v>2003</v>
      </c>
      <c r="G178" s="42"/>
      <c r="H178" s="42"/>
      <c r="I178" s="235"/>
      <c r="J178" s="42"/>
      <c r="K178" s="42"/>
      <c r="L178" s="46"/>
      <c r="M178" s="236"/>
      <c r="N178" s="237"/>
      <c r="O178" s="93"/>
      <c r="P178" s="93"/>
      <c r="Q178" s="93"/>
      <c r="R178" s="93"/>
      <c r="S178" s="93"/>
      <c r="T178" s="94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168</v>
      </c>
      <c r="AU178" s="19" t="s">
        <v>157</v>
      </c>
    </row>
    <row r="179" s="15" customFormat="1">
      <c r="A179" s="15"/>
      <c r="B179" s="260"/>
      <c r="C179" s="261"/>
      <c r="D179" s="233" t="s">
        <v>170</v>
      </c>
      <c r="E179" s="262" t="s">
        <v>1</v>
      </c>
      <c r="F179" s="263" t="s">
        <v>1979</v>
      </c>
      <c r="G179" s="261"/>
      <c r="H179" s="262" t="s">
        <v>1</v>
      </c>
      <c r="I179" s="264"/>
      <c r="J179" s="261"/>
      <c r="K179" s="261"/>
      <c r="L179" s="265"/>
      <c r="M179" s="266"/>
      <c r="N179" s="267"/>
      <c r="O179" s="267"/>
      <c r="P179" s="267"/>
      <c r="Q179" s="267"/>
      <c r="R179" s="267"/>
      <c r="S179" s="267"/>
      <c r="T179" s="268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9" t="s">
        <v>170</v>
      </c>
      <c r="AU179" s="269" t="s">
        <v>157</v>
      </c>
      <c r="AV179" s="15" t="s">
        <v>85</v>
      </c>
      <c r="AW179" s="15" t="s">
        <v>35</v>
      </c>
      <c r="AX179" s="15" t="s">
        <v>77</v>
      </c>
      <c r="AY179" s="269" t="s">
        <v>156</v>
      </c>
    </row>
    <row r="180" s="13" customFormat="1">
      <c r="A180" s="13"/>
      <c r="B180" s="238"/>
      <c r="C180" s="239"/>
      <c r="D180" s="233" t="s">
        <v>170</v>
      </c>
      <c r="E180" s="240" t="s">
        <v>1</v>
      </c>
      <c r="F180" s="241" t="s">
        <v>2005</v>
      </c>
      <c r="G180" s="239"/>
      <c r="H180" s="242">
        <v>12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8" t="s">
        <v>170</v>
      </c>
      <c r="AU180" s="248" t="s">
        <v>157</v>
      </c>
      <c r="AV180" s="13" t="s">
        <v>87</v>
      </c>
      <c r="AW180" s="13" t="s">
        <v>35</v>
      </c>
      <c r="AX180" s="13" t="s">
        <v>77</v>
      </c>
      <c r="AY180" s="248" t="s">
        <v>156</v>
      </c>
    </row>
    <row r="181" s="14" customFormat="1">
      <c r="A181" s="14"/>
      <c r="B181" s="249"/>
      <c r="C181" s="250"/>
      <c r="D181" s="233" t="s">
        <v>170</v>
      </c>
      <c r="E181" s="251" t="s">
        <v>1</v>
      </c>
      <c r="F181" s="252" t="s">
        <v>174</v>
      </c>
      <c r="G181" s="250"/>
      <c r="H181" s="253">
        <v>12</v>
      </c>
      <c r="I181" s="254"/>
      <c r="J181" s="250"/>
      <c r="K181" s="250"/>
      <c r="L181" s="255"/>
      <c r="M181" s="256"/>
      <c r="N181" s="257"/>
      <c r="O181" s="257"/>
      <c r="P181" s="257"/>
      <c r="Q181" s="257"/>
      <c r="R181" s="257"/>
      <c r="S181" s="257"/>
      <c r="T181" s="25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9" t="s">
        <v>170</v>
      </c>
      <c r="AU181" s="259" t="s">
        <v>157</v>
      </c>
      <c r="AV181" s="14" t="s">
        <v>166</v>
      </c>
      <c r="AW181" s="14" t="s">
        <v>35</v>
      </c>
      <c r="AX181" s="14" t="s">
        <v>85</v>
      </c>
      <c r="AY181" s="259" t="s">
        <v>156</v>
      </c>
    </row>
    <row r="182" s="2" customFormat="1" ht="24.15" customHeight="1">
      <c r="A182" s="40"/>
      <c r="B182" s="41"/>
      <c r="C182" s="220" t="s">
        <v>247</v>
      </c>
      <c r="D182" s="220" t="s">
        <v>161</v>
      </c>
      <c r="E182" s="221" t="s">
        <v>1481</v>
      </c>
      <c r="F182" s="222" t="s">
        <v>1482</v>
      </c>
      <c r="G182" s="223" t="s">
        <v>209</v>
      </c>
      <c r="H182" s="224">
        <v>0.0040000000000000001</v>
      </c>
      <c r="I182" s="225"/>
      <c r="J182" s="226">
        <f>ROUND(I182*H182,2)</f>
        <v>0</v>
      </c>
      <c r="K182" s="222" t="s">
        <v>165</v>
      </c>
      <c r="L182" s="46"/>
      <c r="M182" s="227" t="s">
        <v>1</v>
      </c>
      <c r="N182" s="228" t="s">
        <v>42</v>
      </c>
      <c r="O182" s="93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31" t="s">
        <v>273</v>
      </c>
      <c r="AT182" s="231" t="s">
        <v>161</v>
      </c>
      <c r="AU182" s="231" t="s">
        <v>157</v>
      </c>
      <c r="AY182" s="19" t="s">
        <v>156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9" t="s">
        <v>85</v>
      </c>
      <c r="BK182" s="232">
        <f>ROUND(I182*H182,2)</f>
        <v>0</v>
      </c>
      <c r="BL182" s="19" t="s">
        <v>273</v>
      </c>
      <c r="BM182" s="231" t="s">
        <v>2006</v>
      </c>
    </row>
    <row r="183" s="2" customFormat="1">
      <c r="A183" s="40"/>
      <c r="B183" s="41"/>
      <c r="C183" s="42"/>
      <c r="D183" s="233" t="s">
        <v>168</v>
      </c>
      <c r="E183" s="42"/>
      <c r="F183" s="234" t="s">
        <v>1484</v>
      </c>
      <c r="G183" s="42"/>
      <c r="H183" s="42"/>
      <c r="I183" s="235"/>
      <c r="J183" s="42"/>
      <c r="K183" s="42"/>
      <c r="L183" s="46"/>
      <c r="M183" s="236"/>
      <c r="N183" s="237"/>
      <c r="O183" s="93"/>
      <c r="P183" s="93"/>
      <c r="Q183" s="93"/>
      <c r="R183" s="93"/>
      <c r="S183" s="93"/>
      <c r="T183" s="94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168</v>
      </c>
      <c r="AU183" s="19" t="s">
        <v>157</v>
      </c>
    </row>
    <row r="184" s="2" customFormat="1" ht="33" customHeight="1">
      <c r="A184" s="40"/>
      <c r="B184" s="41"/>
      <c r="C184" s="220" t="s">
        <v>8</v>
      </c>
      <c r="D184" s="220" t="s">
        <v>161</v>
      </c>
      <c r="E184" s="221" t="s">
        <v>2007</v>
      </c>
      <c r="F184" s="222" t="s">
        <v>2008</v>
      </c>
      <c r="G184" s="223" t="s">
        <v>209</v>
      </c>
      <c r="H184" s="224">
        <v>0.001</v>
      </c>
      <c r="I184" s="225"/>
      <c r="J184" s="226">
        <f>ROUND(I184*H184,2)</f>
        <v>0</v>
      </c>
      <c r="K184" s="222" t="s">
        <v>165</v>
      </c>
      <c r="L184" s="46"/>
      <c r="M184" s="227" t="s">
        <v>1</v>
      </c>
      <c r="N184" s="228" t="s">
        <v>42</v>
      </c>
      <c r="O184" s="93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31" t="s">
        <v>273</v>
      </c>
      <c r="AT184" s="231" t="s">
        <v>161</v>
      </c>
      <c r="AU184" s="231" t="s">
        <v>157</v>
      </c>
      <c r="AY184" s="19" t="s">
        <v>156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9" t="s">
        <v>85</v>
      </c>
      <c r="BK184" s="232">
        <f>ROUND(I184*H184,2)</f>
        <v>0</v>
      </c>
      <c r="BL184" s="19" t="s">
        <v>273</v>
      </c>
      <c r="BM184" s="231" t="s">
        <v>2009</v>
      </c>
    </row>
    <row r="185" s="2" customFormat="1">
      <c r="A185" s="40"/>
      <c r="B185" s="41"/>
      <c r="C185" s="42"/>
      <c r="D185" s="233" t="s">
        <v>168</v>
      </c>
      <c r="E185" s="42"/>
      <c r="F185" s="234" t="s">
        <v>2010</v>
      </c>
      <c r="G185" s="42"/>
      <c r="H185" s="42"/>
      <c r="I185" s="235"/>
      <c r="J185" s="42"/>
      <c r="K185" s="42"/>
      <c r="L185" s="46"/>
      <c r="M185" s="236"/>
      <c r="N185" s="237"/>
      <c r="O185" s="93"/>
      <c r="P185" s="93"/>
      <c r="Q185" s="93"/>
      <c r="R185" s="93"/>
      <c r="S185" s="93"/>
      <c r="T185" s="94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168</v>
      </c>
      <c r="AU185" s="19" t="s">
        <v>157</v>
      </c>
    </row>
    <row r="186" s="12" customFormat="1" ht="22.8" customHeight="1">
      <c r="A186" s="12"/>
      <c r="B186" s="204"/>
      <c r="C186" s="205"/>
      <c r="D186" s="206" t="s">
        <v>76</v>
      </c>
      <c r="E186" s="218" t="s">
        <v>679</v>
      </c>
      <c r="F186" s="218" t="s">
        <v>2011</v>
      </c>
      <c r="G186" s="205"/>
      <c r="H186" s="205"/>
      <c r="I186" s="208"/>
      <c r="J186" s="219">
        <f>BK186</f>
        <v>0</v>
      </c>
      <c r="K186" s="205"/>
      <c r="L186" s="210"/>
      <c r="M186" s="211"/>
      <c r="N186" s="212"/>
      <c r="O186" s="212"/>
      <c r="P186" s="213">
        <f>P187+SUM(P188:P192)+P220+P238</f>
        <v>0</v>
      </c>
      <c r="Q186" s="212"/>
      <c r="R186" s="213">
        <f>R187+SUM(R188:R192)+R220+R238</f>
        <v>0.1945392</v>
      </c>
      <c r="S186" s="212"/>
      <c r="T186" s="214">
        <f>T187+SUM(T188:T192)+T220+T238</f>
        <v>0.49569600000000003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5" t="s">
        <v>87</v>
      </c>
      <c r="AT186" s="216" t="s">
        <v>76</v>
      </c>
      <c r="AU186" s="216" t="s">
        <v>85</v>
      </c>
      <c r="AY186" s="215" t="s">
        <v>156</v>
      </c>
      <c r="BK186" s="217">
        <f>BK187+SUM(BK188:BK192)+BK220+BK238</f>
        <v>0</v>
      </c>
    </row>
    <row r="187" s="2" customFormat="1" ht="16.5" customHeight="1">
      <c r="A187" s="40"/>
      <c r="B187" s="41"/>
      <c r="C187" s="220" t="s">
        <v>255</v>
      </c>
      <c r="D187" s="220" t="s">
        <v>161</v>
      </c>
      <c r="E187" s="221" t="s">
        <v>2012</v>
      </c>
      <c r="F187" s="222" t="s">
        <v>2013</v>
      </c>
      <c r="G187" s="223" t="s">
        <v>1961</v>
      </c>
      <c r="H187" s="224">
        <v>1</v>
      </c>
      <c r="I187" s="225"/>
      <c r="J187" s="226">
        <f>ROUND(I187*H187,2)</f>
        <v>0</v>
      </c>
      <c r="K187" s="222" t="s">
        <v>2014</v>
      </c>
      <c r="L187" s="46"/>
      <c r="M187" s="227" t="s">
        <v>1</v>
      </c>
      <c r="N187" s="228" t="s">
        <v>42</v>
      </c>
      <c r="O187" s="93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31" t="s">
        <v>273</v>
      </c>
      <c r="AT187" s="231" t="s">
        <v>161</v>
      </c>
      <c r="AU187" s="231" t="s">
        <v>87</v>
      </c>
      <c r="AY187" s="19" t="s">
        <v>156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9" t="s">
        <v>85</v>
      </c>
      <c r="BK187" s="232">
        <f>ROUND(I187*H187,2)</f>
        <v>0</v>
      </c>
      <c r="BL187" s="19" t="s">
        <v>273</v>
      </c>
      <c r="BM187" s="231" t="s">
        <v>2015</v>
      </c>
    </row>
    <row r="188" s="2" customFormat="1">
      <c r="A188" s="40"/>
      <c r="B188" s="41"/>
      <c r="C188" s="42"/>
      <c r="D188" s="233" t="s">
        <v>168</v>
      </c>
      <c r="E188" s="42"/>
      <c r="F188" s="234" t="s">
        <v>2013</v>
      </c>
      <c r="G188" s="42"/>
      <c r="H188" s="42"/>
      <c r="I188" s="235"/>
      <c r="J188" s="42"/>
      <c r="K188" s="42"/>
      <c r="L188" s="46"/>
      <c r="M188" s="236"/>
      <c r="N188" s="237"/>
      <c r="O188" s="93"/>
      <c r="P188" s="93"/>
      <c r="Q188" s="93"/>
      <c r="R188" s="93"/>
      <c r="S188" s="93"/>
      <c r="T188" s="94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168</v>
      </c>
      <c r="AU188" s="19" t="s">
        <v>87</v>
      </c>
    </row>
    <row r="189" s="15" customFormat="1">
      <c r="A189" s="15"/>
      <c r="B189" s="260"/>
      <c r="C189" s="261"/>
      <c r="D189" s="233" t="s">
        <v>170</v>
      </c>
      <c r="E189" s="262" t="s">
        <v>1</v>
      </c>
      <c r="F189" s="263" t="s">
        <v>1979</v>
      </c>
      <c r="G189" s="261"/>
      <c r="H189" s="262" t="s">
        <v>1</v>
      </c>
      <c r="I189" s="264"/>
      <c r="J189" s="261"/>
      <c r="K189" s="261"/>
      <c r="L189" s="265"/>
      <c r="M189" s="266"/>
      <c r="N189" s="267"/>
      <c r="O189" s="267"/>
      <c r="P189" s="267"/>
      <c r="Q189" s="267"/>
      <c r="R189" s="267"/>
      <c r="S189" s="267"/>
      <c r="T189" s="268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9" t="s">
        <v>170</v>
      </c>
      <c r="AU189" s="269" t="s">
        <v>87</v>
      </c>
      <c r="AV189" s="15" t="s">
        <v>85</v>
      </c>
      <c r="AW189" s="15" t="s">
        <v>35</v>
      </c>
      <c r="AX189" s="15" t="s">
        <v>77</v>
      </c>
      <c r="AY189" s="269" t="s">
        <v>156</v>
      </c>
    </row>
    <row r="190" s="13" customFormat="1">
      <c r="A190" s="13"/>
      <c r="B190" s="238"/>
      <c r="C190" s="239"/>
      <c r="D190" s="233" t="s">
        <v>170</v>
      </c>
      <c r="E190" s="240" t="s">
        <v>1</v>
      </c>
      <c r="F190" s="241" t="s">
        <v>2016</v>
      </c>
      <c r="G190" s="239"/>
      <c r="H190" s="242">
        <v>1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8" t="s">
        <v>170</v>
      </c>
      <c r="AU190" s="248" t="s">
        <v>87</v>
      </c>
      <c r="AV190" s="13" t="s">
        <v>87</v>
      </c>
      <c r="AW190" s="13" t="s">
        <v>35</v>
      </c>
      <c r="AX190" s="13" t="s">
        <v>77</v>
      </c>
      <c r="AY190" s="248" t="s">
        <v>156</v>
      </c>
    </row>
    <row r="191" s="14" customFormat="1">
      <c r="A191" s="14"/>
      <c r="B191" s="249"/>
      <c r="C191" s="250"/>
      <c r="D191" s="233" t="s">
        <v>170</v>
      </c>
      <c r="E191" s="251" t="s">
        <v>1</v>
      </c>
      <c r="F191" s="252" t="s">
        <v>174</v>
      </c>
      <c r="G191" s="250"/>
      <c r="H191" s="253">
        <v>1</v>
      </c>
      <c r="I191" s="254"/>
      <c r="J191" s="250"/>
      <c r="K191" s="250"/>
      <c r="L191" s="255"/>
      <c r="M191" s="256"/>
      <c r="N191" s="257"/>
      <c r="O191" s="257"/>
      <c r="P191" s="257"/>
      <c r="Q191" s="257"/>
      <c r="R191" s="257"/>
      <c r="S191" s="257"/>
      <c r="T191" s="25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9" t="s">
        <v>170</v>
      </c>
      <c r="AU191" s="259" t="s">
        <v>87</v>
      </c>
      <c r="AV191" s="14" t="s">
        <v>166</v>
      </c>
      <c r="AW191" s="14" t="s">
        <v>35</v>
      </c>
      <c r="AX191" s="14" t="s">
        <v>85</v>
      </c>
      <c r="AY191" s="259" t="s">
        <v>156</v>
      </c>
    </row>
    <row r="192" s="12" customFormat="1" ht="20.88" customHeight="1">
      <c r="A192" s="12"/>
      <c r="B192" s="204"/>
      <c r="C192" s="205"/>
      <c r="D192" s="206" t="s">
        <v>76</v>
      </c>
      <c r="E192" s="218" t="s">
        <v>2017</v>
      </c>
      <c r="F192" s="218" t="s">
        <v>2018</v>
      </c>
      <c r="G192" s="205"/>
      <c r="H192" s="205"/>
      <c r="I192" s="208"/>
      <c r="J192" s="219">
        <f>BK192</f>
        <v>0</v>
      </c>
      <c r="K192" s="205"/>
      <c r="L192" s="210"/>
      <c r="M192" s="211"/>
      <c r="N192" s="212"/>
      <c r="O192" s="212"/>
      <c r="P192" s="213">
        <f>SUM(P193:P219)</f>
        <v>0</v>
      </c>
      <c r="Q192" s="212"/>
      <c r="R192" s="213">
        <f>SUM(R193:R219)</f>
        <v>0.15408</v>
      </c>
      <c r="S192" s="212"/>
      <c r="T192" s="214">
        <f>SUM(T193:T219)</f>
        <v>0.098279999999999992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5" t="s">
        <v>87</v>
      </c>
      <c r="AT192" s="216" t="s">
        <v>76</v>
      </c>
      <c r="AU192" s="216" t="s">
        <v>87</v>
      </c>
      <c r="AY192" s="215" t="s">
        <v>156</v>
      </c>
      <c r="BK192" s="217">
        <f>SUM(BK193:BK219)</f>
        <v>0</v>
      </c>
    </row>
    <row r="193" s="2" customFormat="1" ht="24.15" customHeight="1">
      <c r="A193" s="40"/>
      <c r="B193" s="41"/>
      <c r="C193" s="220" t="s">
        <v>260</v>
      </c>
      <c r="D193" s="220" t="s">
        <v>161</v>
      </c>
      <c r="E193" s="221" t="s">
        <v>2019</v>
      </c>
      <c r="F193" s="222" t="s">
        <v>2020</v>
      </c>
      <c r="G193" s="223" t="s">
        <v>185</v>
      </c>
      <c r="H193" s="224">
        <v>12</v>
      </c>
      <c r="I193" s="225"/>
      <c r="J193" s="226">
        <f>ROUND(I193*H193,2)</f>
        <v>0</v>
      </c>
      <c r="K193" s="222" t="s">
        <v>165</v>
      </c>
      <c r="L193" s="46"/>
      <c r="M193" s="227" t="s">
        <v>1</v>
      </c>
      <c r="N193" s="228" t="s">
        <v>42</v>
      </c>
      <c r="O193" s="93"/>
      <c r="P193" s="229">
        <f>O193*H193</f>
        <v>0</v>
      </c>
      <c r="Q193" s="229">
        <v>0.00183</v>
      </c>
      <c r="R193" s="229">
        <f>Q193*H193</f>
        <v>0.02196</v>
      </c>
      <c r="S193" s="229">
        <v>0</v>
      </c>
      <c r="T193" s="230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31" t="s">
        <v>273</v>
      </c>
      <c r="AT193" s="231" t="s">
        <v>161</v>
      </c>
      <c r="AU193" s="231" t="s">
        <v>157</v>
      </c>
      <c r="AY193" s="19" t="s">
        <v>156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9" t="s">
        <v>85</v>
      </c>
      <c r="BK193" s="232">
        <f>ROUND(I193*H193,2)</f>
        <v>0</v>
      </c>
      <c r="BL193" s="19" t="s">
        <v>273</v>
      </c>
      <c r="BM193" s="231" t="s">
        <v>2021</v>
      </c>
    </row>
    <row r="194" s="2" customFormat="1">
      <c r="A194" s="40"/>
      <c r="B194" s="41"/>
      <c r="C194" s="42"/>
      <c r="D194" s="233" t="s">
        <v>168</v>
      </c>
      <c r="E194" s="42"/>
      <c r="F194" s="234" t="s">
        <v>2022</v>
      </c>
      <c r="G194" s="42"/>
      <c r="H194" s="42"/>
      <c r="I194" s="235"/>
      <c r="J194" s="42"/>
      <c r="K194" s="42"/>
      <c r="L194" s="46"/>
      <c r="M194" s="236"/>
      <c r="N194" s="237"/>
      <c r="O194" s="93"/>
      <c r="P194" s="93"/>
      <c r="Q194" s="93"/>
      <c r="R194" s="93"/>
      <c r="S194" s="93"/>
      <c r="T194" s="94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168</v>
      </c>
      <c r="AU194" s="19" t="s">
        <v>157</v>
      </c>
    </row>
    <row r="195" s="15" customFormat="1">
      <c r="A195" s="15"/>
      <c r="B195" s="260"/>
      <c r="C195" s="261"/>
      <c r="D195" s="233" t="s">
        <v>170</v>
      </c>
      <c r="E195" s="262" t="s">
        <v>1</v>
      </c>
      <c r="F195" s="263" t="s">
        <v>1979</v>
      </c>
      <c r="G195" s="261"/>
      <c r="H195" s="262" t="s">
        <v>1</v>
      </c>
      <c r="I195" s="264"/>
      <c r="J195" s="261"/>
      <c r="K195" s="261"/>
      <c r="L195" s="265"/>
      <c r="M195" s="266"/>
      <c r="N195" s="267"/>
      <c r="O195" s="267"/>
      <c r="P195" s="267"/>
      <c r="Q195" s="267"/>
      <c r="R195" s="267"/>
      <c r="S195" s="267"/>
      <c r="T195" s="268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9" t="s">
        <v>170</v>
      </c>
      <c r="AU195" s="269" t="s">
        <v>157</v>
      </c>
      <c r="AV195" s="15" t="s">
        <v>85</v>
      </c>
      <c r="AW195" s="15" t="s">
        <v>35</v>
      </c>
      <c r="AX195" s="15" t="s">
        <v>77</v>
      </c>
      <c r="AY195" s="269" t="s">
        <v>156</v>
      </c>
    </row>
    <row r="196" s="13" customFormat="1">
      <c r="A196" s="13"/>
      <c r="B196" s="238"/>
      <c r="C196" s="239"/>
      <c r="D196" s="233" t="s">
        <v>170</v>
      </c>
      <c r="E196" s="240" t="s">
        <v>1</v>
      </c>
      <c r="F196" s="241" t="s">
        <v>2023</v>
      </c>
      <c r="G196" s="239"/>
      <c r="H196" s="242">
        <v>12</v>
      </c>
      <c r="I196" s="243"/>
      <c r="J196" s="239"/>
      <c r="K196" s="239"/>
      <c r="L196" s="244"/>
      <c r="M196" s="245"/>
      <c r="N196" s="246"/>
      <c r="O196" s="246"/>
      <c r="P196" s="246"/>
      <c r="Q196" s="246"/>
      <c r="R196" s="246"/>
      <c r="S196" s="246"/>
      <c r="T196" s="24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8" t="s">
        <v>170</v>
      </c>
      <c r="AU196" s="248" t="s">
        <v>157</v>
      </c>
      <c r="AV196" s="13" t="s">
        <v>87</v>
      </c>
      <c r="AW196" s="13" t="s">
        <v>35</v>
      </c>
      <c r="AX196" s="13" t="s">
        <v>77</v>
      </c>
      <c r="AY196" s="248" t="s">
        <v>156</v>
      </c>
    </row>
    <row r="197" s="14" customFormat="1">
      <c r="A197" s="14"/>
      <c r="B197" s="249"/>
      <c r="C197" s="250"/>
      <c r="D197" s="233" t="s">
        <v>170</v>
      </c>
      <c r="E197" s="251" t="s">
        <v>1</v>
      </c>
      <c r="F197" s="252" t="s">
        <v>174</v>
      </c>
      <c r="G197" s="250"/>
      <c r="H197" s="253">
        <v>12</v>
      </c>
      <c r="I197" s="254"/>
      <c r="J197" s="250"/>
      <c r="K197" s="250"/>
      <c r="L197" s="255"/>
      <c r="M197" s="256"/>
      <c r="N197" s="257"/>
      <c r="O197" s="257"/>
      <c r="P197" s="257"/>
      <c r="Q197" s="257"/>
      <c r="R197" s="257"/>
      <c r="S197" s="257"/>
      <c r="T197" s="25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9" t="s">
        <v>170</v>
      </c>
      <c r="AU197" s="259" t="s">
        <v>157</v>
      </c>
      <c r="AV197" s="14" t="s">
        <v>166</v>
      </c>
      <c r="AW197" s="14" t="s">
        <v>35</v>
      </c>
      <c r="AX197" s="14" t="s">
        <v>85</v>
      </c>
      <c r="AY197" s="259" t="s">
        <v>156</v>
      </c>
    </row>
    <row r="198" s="2" customFormat="1" ht="24.15" customHeight="1">
      <c r="A198" s="40"/>
      <c r="B198" s="41"/>
      <c r="C198" s="220" t="s">
        <v>268</v>
      </c>
      <c r="D198" s="220" t="s">
        <v>161</v>
      </c>
      <c r="E198" s="221" t="s">
        <v>2024</v>
      </c>
      <c r="F198" s="222" t="s">
        <v>2025</v>
      </c>
      <c r="G198" s="223" t="s">
        <v>185</v>
      </c>
      <c r="H198" s="224">
        <v>36</v>
      </c>
      <c r="I198" s="225"/>
      <c r="J198" s="226">
        <f>ROUND(I198*H198,2)</f>
        <v>0</v>
      </c>
      <c r="K198" s="222" t="s">
        <v>165</v>
      </c>
      <c r="L198" s="46"/>
      <c r="M198" s="227" t="s">
        <v>1</v>
      </c>
      <c r="N198" s="228" t="s">
        <v>42</v>
      </c>
      <c r="O198" s="93"/>
      <c r="P198" s="229">
        <f>O198*H198</f>
        <v>0</v>
      </c>
      <c r="Q198" s="229">
        <v>0.0036600000000000001</v>
      </c>
      <c r="R198" s="229">
        <f>Q198*H198</f>
        <v>0.13175999999999999</v>
      </c>
      <c r="S198" s="229">
        <v>0</v>
      </c>
      <c r="T198" s="230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31" t="s">
        <v>273</v>
      </c>
      <c r="AT198" s="231" t="s">
        <v>161</v>
      </c>
      <c r="AU198" s="231" t="s">
        <v>157</v>
      </c>
      <c r="AY198" s="19" t="s">
        <v>156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9" t="s">
        <v>85</v>
      </c>
      <c r="BK198" s="232">
        <f>ROUND(I198*H198,2)</f>
        <v>0</v>
      </c>
      <c r="BL198" s="19" t="s">
        <v>273</v>
      </c>
      <c r="BM198" s="231" t="s">
        <v>2026</v>
      </c>
    </row>
    <row r="199" s="2" customFormat="1">
      <c r="A199" s="40"/>
      <c r="B199" s="41"/>
      <c r="C199" s="42"/>
      <c r="D199" s="233" t="s">
        <v>168</v>
      </c>
      <c r="E199" s="42"/>
      <c r="F199" s="234" t="s">
        <v>2027</v>
      </c>
      <c r="G199" s="42"/>
      <c r="H199" s="42"/>
      <c r="I199" s="235"/>
      <c r="J199" s="42"/>
      <c r="K199" s="42"/>
      <c r="L199" s="46"/>
      <c r="M199" s="236"/>
      <c r="N199" s="237"/>
      <c r="O199" s="93"/>
      <c r="P199" s="93"/>
      <c r="Q199" s="93"/>
      <c r="R199" s="93"/>
      <c r="S199" s="93"/>
      <c r="T199" s="94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168</v>
      </c>
      <c r="AU199" s="19" t="s">
        <v>157</v>
      </c>
    </row>
    <row r="200" s="15" customFormat="1">
      <c r="A200" s="15"/>
      <c r="B200" s="260"/>
      <c r="C200" s="261"/>
      <c r="D200" s="233" t="s">
        <v>170</v>
      </c>
      <c r="E200" s="262" t="s">
        <v>1</v>
      </c>
      <c r="F200" s="263" t="s">
        <v>1979</v>
      </c>
      <c r="G200" s="261"/>
      <c r="H200" s="262" t="s">
        <v>1</v>
      </c>
      <c r="I200" s="264"/>
      <c r="J200" s="261"/>
      <c r="K200" s="261"/>
      <c r="L200" s="265"/>
      <c r="M200" s="266"/>
      <c r="N200" s="267"/>
      <c r="O200" s="267"/>
      <c r="P200" s="267"/>
      <c r="Q200" s="267"/>
      <c r="R200" s="267"/>
      <c r="S200" s="267"/>
      <c r="T200" s="268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9" t="s">
        <v>170</v>
      </c>
      <c r="AU200" s="269" t="s">
        <v>157</v>
      </c>
      <c r="AV200" s="15" t="s">
        <v>85</v>
      </c>
      <c r="AW200" s="15" t="s">
        <v>35</v>
      </c>
      <c r="AX200" s="15" t="s">
        <v>77</v>
      </c>
      <c r="AY200" s="269" t="s">
        <v>156</v>
      </c>
    </row>
    <row r="201" s="13" customFormat="1">
      <c r="A201" s="13"/>
      <c r="B201" s="238"/>
      <c r="C201" s="239"/>
      <c r="D201" s="233" t="s">
        <v>170</v>
      </c>
      <c r="E201" s="240" t="s">
        <v>1</v>
      </c>
      <c r="F201" s="241" t="s">
        <v>2028</v>
      </c>
      <c r="G201" s="239"/>
      <c r="H201" s="242">
        <v>36</v>
      </c>
      <c r="I201" s="243"/>
      <c r="J201" s="239"/>
      <c r="K201" s="239"/>
      <c r="L201" s="244"/>
      <c r="M201" s="245"/>
      <c r="N201" s="246"/>
      <c r="O201" s="246"/>
      <c r="P201" s="246"/>
      <c r="Q201" s="246"/>
      <c r="R201" s="246"/>
      <c r="S201" s="246"/>
      <c r="T201" s="24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8" t="s">
        <v>170</v>
      </c>
      <c r="AU201" s="248" t="s">
        <v>157</v>
      </c>
      <c r="AV201" s="13" t="s">
        <v>87</v>
      </c>
      <c r="AW201" s="13" t="s">
        <v>35</v>
      </c>
      <c r="AX201" s="13" t="s">
        <v>77</v>
      </c>
      <c r="AY201" s="248" t="s">
        <v>156</v>
      </c>
    </row>
    <row r="202" s="14" customFormat="1">
      <c r="A202" s="14"/>
      <c r="B202" s="249"/>
      <c r="C202" s="250"/>
      <c r="D202" s="233" t="s">
        <v>170</v>
      </c>
      <c r="E202" s="251" t="s">
        <v>1</v>
      </c>
      <c r="F202" s="252" t="s">
        <v>174</v>
      </c>
      <c r="G202" s="250"/>
      <c r="H202" s="253">
        <v>36</v>
      </c>
      <c r="I202" s="254"/>
      <c r="J202" s="250"/>
      <c r="K202" s="250"/>
      <c r="L202" s="255"/>
      <c r="M202" s="256"/>
      <c r="N202" s="257"/>
      <c r="O202" s="257"/>
      <c r="P202" s="257"/>
      <c r="Q202" s="257"/>
      <c r="R202" s="257"/>
      <c r="S202" s="257"/>
      <c r="T202" s="25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9" t="s">
        <v>170</v>
      </c>
      <c r="AU202" s="259" t="s">
        <v>157</v>
      </c>
      <c r="AV202" s="14" t="s">
        <v>166</v>
      </c>
      <c r="AW202" s="14" t="s">
        <v>35</v>
      </c>
      <c r="AX202" s="14" t="s">
        <v>85</v>
      </c>
      <c r="AY202" s="259" t="s">
        <v>156</v>
      </c>
    </row>
    <row r="203" s="2" customFormat="1" ht="21.75" customHeight="1">
      <c r="A203" s="40"/>
      <c r="B203" s="41"/>
      <c r="C203" s="220" t="s">
        <v>273</v>
      </c>
      <c r="D203" s="220" t="s">
        <v>161</v>
      </c>
      <c r="E203" s="221" t="s">
        <v>2029</v>
      </c>
      <c r="F203" s="222" t="s">
        <v>2030</v>
      </c>
      <c r="G203" s="223" t="s">
        <v>185</v>
      </c>
      <c r="H203" s="224">
        <v>48</v>
      </c>
      <c r="I203" s="225"/>
      <c r="J203" s="226">
        <f>ROUND(I203*H203,2)</f>
        <v>0</v>
      </c>
      <c r="K203" s="222" t="s">
        <v>165</v>
      </c>
      <c r="L203" s="46"/>
      <c r="M203" s="227" t="s">
        <v>1</v>
      </c>
      <c r="N203" s="228" t="s">
        <v>42</v>
      </c>
      <c r="O203" s="93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31" t="s">
        <v>273</v>
      </c>
      <c r="AT203" s="231" t="s">
        <v>161</v>
      </c>
      <c r="AU203" s="231" t="s">
        <v>157</v>
      </c>
      <c r="AY203" s="19" t="s">
        <v>156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9" t="s">
        <v>85</v>
      </c>
      <c r="BK203" s="232">
        <f>ROUND(I203*H203,2)</f>
        <v>0</v>
      </c>
      <c r="BL203" s="19" t="s">
        <v>273</v>
      </c>
      <c r="BM203" s="231" t="s">
        <v>2031</v>
      </c>
    </row>
    <row r="204" s="2" customFormat="1">
      <c r="A204" s="40"/>
      <c r="B204" s="41"/>
      <c r="C204" s="42"/>
      <c r="D204" s="233" t="s">
        <v>168</v>
      </c>
      <c r="E204" s="42"/>
      <c r="F204" s="234" t="s">
        <v>2032</v>
      </c>
      <c r="G204" s="42"/>
      <c r="H204" s="42"/>
      <c r="I204" s="235"/>
      <c r="J204" s="42"/>
      <c r="K204" s="42"/>
      <c r="L204" s="46"/>
      <c r="M204" s="236"/>
      <c r="N204" s="237"/>
      <c r="O204" s="93"/>
      <c r="P204" s="93"/>
      <c r="Q204" s="93"/>
      <c r="R204" s="93"/>
      <c r="S204" s="93"/>
      <c r="T204" s="94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168</v>
      </c>
      <c r="AU204" s="19" t="s">
        <v>157</v>
      </c>
    </row>
    <row r="205" s="15" customFormat="1">
      <c r="A205" s="15"/>
      <c r="B205" s="260"/>
      <c r="C205" s="261"/>
      <c r="D205" s="233" t="s">
        <v>170</v>
      </c>
      <c r="E205" s="262" t="s">
        <v>1</v>
      </c>
      <c r="F205" s="263" t="s">
        <v>1979</v>
      </c>
      <c r="G205" s="261"/>
      <c r="H205" s="262" t="s">
        <v>1</v>
      </c>
      <c r="I205" s="264"/>
      <c r="J205" s="261"/>
      <c r="K205" s="261"/>
      <c r="L205" s="265"/>
      <c r="M205" s="266"/>
      <c r="N205" s="267"/>
      <c r="O205" s="267"/>
      <c r="P205" s="267"/>
      <c r="Q205" s="267"/>
      <c r="R205" s="267"/>
      <c r="S205" s="267"/>
      <c r="T205" s="268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9" t="s">
        <v>170</v>
      </c>
      <c r="AU205" s="269" t="s">
        <v>157</v>
      </c>
      <c r="AV205" s="15" t="s">
        <v>85</v>
      </c>
      <c r="AW205" s="15" t="s">
        <v>35</v>
      </c>
      <c r="AX205" s="15" t="s">
        <v>77</v>
      </c>
      <c r="AY205" s="269" t="s">
        <v>156</v>
      </c>
    </row>
    <row r="206" s="13" customFormat="1">
      <c r="A206" s="13"/>
      <c r="B206" s="238"/>
      <c r="C206" s="239"/>
      <c r="D206" s="233" t="s">
        <v>170</v>
      </c>
      <c r="E206" s="240" t="s">
        <v>1</v>
      </c>
      <c r="F206" s="241" t="s">
        <v>2033</v>
      </c>
      <c r="G206" s="239"/>
      <c r="H206" s="242">
        <v>48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8" t="s">
        <v>170</v>
      </c>
      <c r="AU206" s="248" t="s">
        <v>157</v>
      </c>
      <c r="AV206" s="13" t="s">
        <v>87</v>
      </c>
      <c r="AW206" s="13" t="s">
        <v>35</v>
      </c>
      <c r="AX206" s="13" t="s">
        <v>77</v>
      </c>
      <c r="AY206" s="248" t="s">
        <v>156</v>
      </c>
    </row>
    <row r="207" s="14" customFormat="1">
      <c r="A207" s="14"/>
      <c r="B207" s="249"/>
      <c r="C207" s="250"/>
      <c r="D207" s="233" t="s">
        <v>170</v>
      </c>
      <c r="E207" s="251" t="s">
        <v>1</v>
      </c>
      <c r="F207" s="252" t="s">
        <v>174</v>
      </c>
      <c r="G207" s="250"/>
      <c r="H207" s="253">
        <v>48</v>
      </c>
      <c r="I207" s="254"/>
      <c r="J207" s="250"/>
      <c r="K207" s="250"/>
      <c r="L207" s="255"/>
      <c r="M207" s="256"/>
      <c r="N207" s="257"/>
      <c r="O207" s="257"/>
      <c r="P207" s="257"/>
      <c r="Q207" s="257"/>
      <c r="R207" s="257"/>
      <c r="S207" s="257"/>
      <c r="T207" s="25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9" t="s">
        <v>170</v>
      </c>
      <c r="AU207" s="259" t="s">
        <v>157</v>
      </c>
      <c r="AV207" s="14" t="s">
        <v>166</v>
      </c>
      <c r="AW207" s="14" t="s">
        <v>35</v>
      </c>
      <c r="AX207" s="14" t="s">
        <v>85</v>
      </c>
      <c r="AY207" s="259" t="s">
        <v>156</v>
      </c>
    </row>
    <row r="208" s="2" customFormat="1" ht="16.5" customHeight="1">
      <c r="A208" s="40"/>
      <c r="B208" s="41"/>
      <c r="C208" s="220" t="s">
        <v>284</v>
      </c>
      <c r="D208" s="220" t="s">
        <v>161</v>
      </c>
      <c r="E208" s="221" t="s">
        <v>2034</v>
      </c>
      <c r="F208" s="222" t="s">
        <v>2035</v>
      </c>
      <c r="G208" s="223" t="s">
        <v>164</v>
      </c>
      <c r="H208" s="224">
        <v>12</v>
      </c>
      <c r="I208" s="225"/>
      <c r="J208" s="226">
        <f>ROUND(I208*H208,2)</f>
        <v>0</v>
      </c>
      <c r="K208" s="222" t="s">
        <v>165</v>
      </c>
      <c r="L208" s="46"/>
      <c r="M208" s="227" t="s">
        <v>1</v>
      </c>
      <c r="N208" s="228" t="s">
        <v>42</v>
      </c>
      <c r="O208" s="93"/>
      <c r="P208" s="229">
        <f>O208*H208</f>
        <v>0</v>
      </c>
      <c r="Q208" s="229">
        <v>0</v>
      </c>
      <c r="R208" s="229">
        <f>Q208*H208</f>
        <v>0</v>
      </c>
      <c r="S208" s="229">
        <v>0.00072000000000000005</v>
      </c>
      <c r="T208" s="230">
        <f>S208*H208</f>
        <v>0.0086400000000000001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31" t="s">
        <v>273</v>
      </c>
      <c r="AT208" s="231" t="s">
        <v>161</v>
      </c>
      <c r="AU208" s="231" t="s">
        <v>157</v>
      </c>
      <c r="AY208" s="19" t="s">
        <v>156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9" t="s">
        <v>85</v>
      </c>
      <c r="BK208" s="232">
        <f>ROUND(I208*H208,2)</f>
        <v>0</v>
      </c>
      <c r="BL208" s="19" t="s">
        <v>273</v>
      </c>
      <c r="BM208" s="231" t="s">
        <v>2036</v>
      </c>
    </row>
    <row r="209" s="2" customFormat="1">
      <c r="A209" s="40"/>
      <c r="B209" s="41"/>
      <c r="C209" s="42"/>
      <c r="D209" s="233" t="s">
        <v>168</v>
      </c>
      <c r="E209" s="42"/>
      <c r="F209" s="234" t="s">
        <v>2037</v>
      </c>
      <c r="G209" s="42"/>
      <c r="H209" s="42"/>
      <c r="I209" s="235"/>
      <c r="J209" s="42"/>
      <c r="K209" s="42"/>
      <c r="L209" s="46"/>
      <c r="M209" s="236"/>
      <c r="N209" s="237"/>
      <c r="O209" s="93"/>
      <c r="P209" s="93"/>
      <c r="Q209" s="93"/>
      <c r="R209" s="93"/>
      <c r="S209" s="93"/>
      <c r="T209" s="94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168</v>
      </c>
      <c r="AU209" s="19" t="s">
        <v>157</v>
      </c>
    </row>
    <row r="210" s="15" customFormat="1">
      <c r="A210" s="15"/>
      <c r="B210" s="260"/>
      <c r="C210" s="261"/>
      <c r="D210" s="233" t="s">
        <v>170</v>
      </c>
      <c r="E210" s="262" t="s">
        <v>1</v>
      </c>
      <c r="F210" s="263" t="s">
        <v>1979</v>
      </c>
      <c r="G210" s="261"/>
      <c r="H210" s="262" t="s">
        <v>1</v>
      </c>
      <c r="I210" s="264"/>
      <c r="J210" s="261"/>
      <c r="K210" s="261"/>
      <c r="L210" s="265"/>
      <c r="M210" s="266"/>
      <c r="N210" s="267"/>
      <c r="O210" s="267"/>
      <c r="P210" s="267"/>
      <c r="Q210" s="267"/>
      <c r="R210" s="267"/>
      <c r="S210" s="267"/>
      <c r="T210" s="268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9" t="s">
        <v>170</v>
      </c>
      <c r="AU210" s="269" t="s">
        <v>157</v>
      </c>
      <c r="AV210" s="15" t="s">
        <v>85</v>
      </c>
      <c r="AW210" s="15" t="s">
        <v>35</v>
      </c>
      <c r="AX210" s="15" t="s">
        <v>77</v>
      </c>
      <c r="AY210" s="269" t="s">
        <v>156</v>
      </c>
    </row>
    <row r="211" s="13" customFormat="1">
      <c r="A211" s="13"/>
      <c r="B211" s="238"/>
      <c r="C211" s="239"/>
      <c r="D211" s="233" t="s">
        <v>170</v>
      </c>
      <c r="E211" s="240" t="s">
        <v>1</v>
      </c>
      <c r="F211" s="241" t="s">
        <v>2038</v>
      </c>
      <c r="G211" s="239"/>
      <c r="H211" s="242">
        <v>12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8" t="s">
        <v>170</v>
      </c>
      <c r="AU211" s="248" t="s">
        <v>157</v>
      </c>
      <c r="AV211" s="13" t="s">
        <v>87</v>
      </c>
      <c r="AW211" s="13" t="s">
        <v>35</v>
      </c>
      <c r="AX211" s="13" t="s">
        <v>77</v>
      </c>
      <c r="AY211" s="248" t="s">
        <v>156</v>
      </c>
    </row>
    <row r="212" s="14" customFormat="1">
      <c r="A212" s="14"/>
      <c r="B212" s="249"/>
      <c r="C212" s="250"/>
      <c r="D212" s="233" t="s">
        <v>170</v>
      </c>
      <c r="E212" s="251" t="s">
        <v>1</v>
      </c>
      <c r="F212" s="252" t="s">
        <v>174</v>
      </c>
      <c r="G212" s="250"/>
      <c r="H212" s="253">
        <v>12</v>
      </c>
      <c r="I212" s="254"/>
      <c r="J212" s="250"/>
      <c r="K212" s="250"/>
      <c r="L212" s="255"/>
      <c r="M212" s="256"/>
      <c r="N212" s="257"/>
      <c r="O212" s="257"/>
      <c r="P212" s="257"/>
      <c r="Q212" s="257"/>
      <c r="R212" s="257"/>
      <c r="S212" s="257"/>
      <c r="T212" s="25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9" t="s">
        <v>170</v>
      </c>
      <c r="AU212" s="259" t="s">
        <v>157</v>
      </c>
      <c r="AV212" s="14" t="s">
        <v>166</v>
      </c>
      <c r="AW212" s="14" t="s">
        <v>35</v>
      </c>
      <c r="AX212" s="14" t="s">
        <v>85</v>
      </c>
      <c r="AY212" s="259" t="s">
        <v>156</v>
      </c>
    </row>
    <row r="213" s="2" customFormat="1" ht="33" customHeight="1">
      <c r="A213" s="40"/>
      <c r="B213" s="41"/>
      <c r="C213" s="220" t="s">
        <v>289</v>
      </c>
      <c r="D213" s="220" t="s">
        <v>161</v>
      </c>
      <c r="E213" s="221" t="s">
        <v>2039</v>
      </c>
      <c r="F213" s="222" t="s">
        <v>2040</v>
      </c>
      <c r="G213" s="223" t="s">
        <v>164</v>
      </c>
      <c r="H213" s="224">
        <v>12</v>
      </c>
      <c r="I213" s="225"/>
      <c r="J213" s="226">
        <f>ROUND(I213*H213,2)</f>
        <v>0</v>
      </c>
      <c r="K213" s="222" t="s">
        <v>165</v>
      </c>
      <c r="L213" s="46"/>
      <c r="M213" s="227" t="s">
        <v>1</v>
      </c>
      <c r="N213" s="228" t="s">
        <v>42</v>
      </c>
      <c r="O213" s="93"/>
      <c r="P213" s="229">
        <f>O213*H213</f>
        <v>0</v>
      </c>
      <c r="Q213" s="229">
        <v>3.0000000000000001E-05</v>
      </c>
      <c r="R213" s="229">
        <f>Q213*H213</f>
        <v>0.00036000000000000002</v>
      </c>
      <c r="S213" s="229">
        <v>0.0074700000000000001</v>
      </c>
      <c r="T213" s="230">
        <f>S213*H213</f>
        <v>0.089639999999999997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31" t="s">
        <v>273</v>
      </c>
      <c r="AT213" s="231" t="s">
        <v>161</v>
      </c>
      <c r="AU213" s="231" t="s">
        <v>157</v>
      </c>
      <c r="AY213" s="19" t="s">
        <v>156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9" t="s">
        <v>85</v>
      </c>
      <c r="BK213" s="232">
        <f>ROUND(I213*H213,2)</f>
        <v>0</v>
      </c>
      <c r="BL213" s="19" t="s">
        <v>273</v>
      </c>
      <c r="BM213" s="231" t="s">
        <v>2041</v>
      </c>
    </row>
    <row r="214" s="2" customFormat="1">
      <c r="A214" s="40"/>
      <c r="B214" s="41"/>
      <c r="C214" s="42"/>
      <c r="D214" s="233" t="s">
        <v>168</v>
      </c>
      <c r="E214" s="42"/>
      <c r="F214" s="234" t="s">
        <v>2042</v>
      </c>
      <c r="G214" s="42"/>
      <c r="H214" s="42"/>
      <c r="I214" s="235"/>
      <c r="J214" s="42"/>
      <c r="K214" s="42"/>
      <c r="L214" s="46"/>
      <c r="M214" s="236"/>
      <c r="N214" s="237"/>
      <c r="O214" s="93"/>
      <c r="P214" s="93"/>
      <c r="Q214" s="93"/>
      <c r="R214" s="93"/>
      <c r="S214" s="93"/>
      <c r="T214" s="94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168</v>
      </c>
      <c r="AU214" s="19" t="s">
        <v>157</v>
      </c>
    </row>
    <row r="215" s="15" customFormat="1">
      <c r="A215" s="15"/>
      <c r="B215" s="260"/>
      <c r="C215" s="261"/>
      <c r="D215" s="233" t="s">
        <v>170</v>
      </c>
      <c r="E215" s="262" t="s">
        <v>1</v>
      </c>
      <c r="F215" s="263" t="s">
        <v>1979</v>
      </c>
      <c r="G215" s="261"/>
      <c r="H215" s="262" t="s">
        <v>1</v>
      </c>
      <c r="I215" s="264"/>
      <c r="J215" s="261"/>
      <c r="K215" s="261"/>
      <c r="L215" s="265"/>
      <c r="M215" s="266"/>
      <c r="N215" s="267"/>
      <c r="O215" s="267"/>
      <c r="P215" s="267"/>
      <c r="Q215" s="267"/>
      <c r="R215" s="267"/>
      <c r="S215" s="267"/>
      <c r="T215" s="268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9" t="s">
        <v>170</v>
      </c>
      <c r="AU215" s="269" t="s">
        <v>157</v>
      </c>
      <c r="AV215" s="15" t="s">
        <v>85</v>
      </c>
      <c r="AW215" s="15" t="s">
        <v>35</v>
      </c>
      <c r="AX215" s="15" t="s">
        <v>77</v>
      </c>
      <c r="AY215" s="269" t="s">
        <v>156</v>
      </c>
    </row>
    <row r="216" s="13" customFormat="1">
      <c r="A216" s="13"/>
      <c r="B216" s="238"/>
      <c r="C216" s="239"/>
      <c r="D216" s="233" t="s">
        <v>170</v>
      </c>
      <c r="E216" s="240" t="s">
        <v>1</v>
      </c>
      <c r="F216" s="241" t="s">
        <v>2038</v>
      </c>
      <c r="G216" s="239"/>
      <c r="H216" s="242">
        <v>12</v>
      </c>
      <c r="I216" s="243"/>
      <c r="J216" s="239"/>
      <c r="K216" s="239"/>
      <c r="L216" s="244"/>
      <c r="M216" s="245"/>
      <c r="N216" s="246"/>
      <c r="O216" s="246"/>
      <c r="P216" s="246"/>
      <c r="Q216" s="246"/>
      <c r="R216" s="246"/>
      <c r="S216" s="246"/>
      <c r="T216" s="24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8" t="s">
        <v>170</v>
      </c>
      <c r="AU216" s="248" t="s">
        <v>157</v>
      </c>
      <c r="AV216" s="13" t="s">
        <v>87</v>
      </c>
      <c r="AW216" s="13" t="s">
        <v>35</v>
      </c>
      <c r="AX216" s="13" t="s">
        <v>77</v>
      </c>
      <c r="AY216" s="248" t="s">
        <v>156</v>
      </c>
    </row>
    <row r="217" s="14" customFormat="1">
      <c r="A217" s="14"/>
      <c r="B217" s="249"/>
      <c r="C217" s="250"/>
      <c r="D217" s="233" t="s">
        <v>170</v>
      </c>
      <c r="E217" s="251" t="s">
        <v>1</v>
      </c>
      <c r="F217" s="252" t="s">
        <v>174</v>
      </c>
      <c r="G217" s="250"/>
      <c r="H217" s="253">
        <v>12</v>
      </c>
      <c r="I217" s="254"/>
      <c r="J217" s="250"/>
      <c r="K217" s="250"/>
      <c r="L217" s="255"/>
      <c r="M217" s="256"/>
      <c r="N217" s="257"/>
      <c r="O217" s="257"/>
      <c r="P217" s="257"/>
      <c r="Q217" s="257"/>
      <c r="R217" s="257"/>
      <c r="S217" s="257"/>
      <c r="T217" s="25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9" t="s">
        <v>170</v>
      </c>
      <c r="AU217" s="259" t="s">
        <v>157</v>
      </c>
      <c r="AV217" s="14" t="s">
        <v>166</v>
      </c>
      <c r="AW217" s="14" t="s">
        <v>35</v>
      </c>
      <c r="AX217" s="14" t="s">
        <v>85</v>
      </c>
      <c r="AY217" s="259" t="s">
        <v>156</v>
      </c>
    </row>
    <row r="218" s="2" customFormat="1" ht="24.15" customHeight="1">
      <c r="A218" s="40"/>
      <c r="B218" s="41"/>
      <c r="C218" s="220" t="s">
        <v>300</v>
      </c>
      <c r="D218" s="220" t="s">
        <v>161</v>
      </c>
      <c r="E218" s="221" t="s">
        <v>2043</v>
      </c>
      <c r="F218" s="222" t="s">
        <v>2044</v>
      </c>
      <c r="G218" s="223" t="s">
        <v>209</v>
      </c>
      <c r="H218" s="224">
        <v>0.154</v>
      </c>
      <c r="I218" s="225"/>
      <c r="J218" s="226">
        <f>ROUND(I218*H218,2)</f>
        <v>0</v>
      </c>
      <c r="K218" s="222" t="s">
        <v>165</v>
      </c>
      <c r="L218" s="46"/>
      <c r="M218" s="227" t="s">
        <v>1</v>
      </c>
      <c r="N218" s="228" t="s">
        <v>42</v>
      </c>
      <c r="O218" s="93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31" t="s">
        <v>273</v>
      </c>
      <c r="AT218" s="231" t="s">
        <v>161</v>
      </c>
      <c r="AU218" s="231" t="s">
        <v>157</v>
      </c>
      <c r="AY218" s="19" t="s">
        <v>156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9" t="s">
        <v>85</v>
      </c>
      <c r="BK218" s="232">
        <f>ROUND(I218*H218,2)</f>
        <v>0</v>
      </c>
      <c r="BL218" s="19" t="s">
        <v>273</v>
      </c>
      <c r="BM218" s="231" t="s">
        <v>2045</v>
      </c>
    </row>
    <row r="219" s="2" customFormat="1">
      <c r="A219" s="40"/>
      <c r="B219" s="41"/>
      <c r="C219" s="42"/>
      <c r="D219" s="233" t="s">
        <v>168</v>
      </c>
      <c r="E219" s="42"/>
      <c r="F219" s="234" t="s">
        <v>2046</v>
      </c>
      <c r="G219" s="42"/>
      <c r="H219" s="42"/>
      <c r="I219" s="235"/>
      <c r="J219" s="42"/>
      <c r="K219" s="42"/>
      <c r="L219" s="46"/>
      <c r="M219" s="236"/>
      <c r="N219" s="237"/>
      <c r="O219" s="93"/>
      <c r="P219" s="93"/>
      <c r="Q219" s="93"/>
      <c r="R219" s="93"/>
      <c r="S219" s="93"/>
      <c r="T219" s="94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168</v>
      </c>
      <c r="AU219" s="19" t="s">
        <v>157</v>
      </c>
    </row>
    <row r="220" s="12" customFormat="1" ht="20.88" customHeight="1">
      <c r="A220" s="12"/>
      <c r="B220" s="204"/>
      <c r="C220" s="205"/>
      <c r="D220" s="206" t="s">
        <v>76</v>
      </c>
      <c r="E220" s="218" t="s">
        <v>2047</v>
      </c>
      <c r="F220" s="218" t="s">
        <v>2048</v>
      </c>
      <c r="G220" s="205"/>
      <c r="H220" s="205"/>
      <c r="I220" s="208"/>
      <c r="J220" s="219">
        <f>BK220</f>
        <v>0</v>
      </c>
      <c r="K220" s="205"/>
      <c r="L220" s="210"/>
      <c r="M220" s="211"/>
      <c r="N220" s="212"/>
      <c r="O220" s="212"/>
      <c r="P220" s="213">
        <f>SUM(P221:P237)</f>
        <v>0</v>
      </c>
      <c r="Q220" s="212"/>
      <c r="R220" s="213">
        <f>SUM(R221:R237)</f>
        <v>0.00396</v>
      </c>
      <c r="S220" s="212"/>
      <c r="T220" s="214">
        <f>SUM(T221:T237)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5" t="s">
        <v>87</v>
      </c>
      <c r="AT220" s="216" t="s">
        <v>76</v>
      </c>
      <c r="AU220" s="216" t="s">
        <v>87</v>
      </c>
      <c r="AY220" s="215" t="s">
        <v>156</v>
      </c>
      <c r="BK220" s="217">
        <f>SUM(BK221:BK237)</f>
        <v>0</v>
      </c>
    </row>
    <row r="221" s="2" customFormat="1" ht="24.15" customHeight="1">
      <c r="A221" s="40"/>
      <c r="B221" s="41"/>
      <c r="C221" s="220" t="s">
        <v>303</v>
      </c>
      <c r="D221" s="220" t="s">
        <v>161</v>
      </c>
      <c r="E221" s="221" t="s">
        <v>2049</v>
      </c>
      <c r="F221" s="222" t="s">
        <v>2050</v>
      </c>
      <c r="G221" s="223" t="s">
        <v>164</v>
      </c>
      <c r="H221" s="224">
        <v>6</v>
      </c>
      <c r="I221" s="225"/>
      <c r="J221" s="226">
        <f>ROUND(I221*H221,2)</f>
        <v>0</v>
      </c>
      <c r="K221" s="222" t="s">
        <v>165</v>
      </c>
      <c r="L221" s="46"/>
      <c r="M221" s="227" t="s">
        <v>1</v>
      </c>
      <c r="N221" s="228" t="s">
        <v>42</v>
      </c>
      <c r="O221" s="93"/>
      <c r="P221" s="229">
        <f>O221*H221</f>
        <v>0</v>
      </c>
      <c r="Q221" s="229">
        <v>0.00025999999999999998</v>
      </c>
      <c r="R221" s="229">
        <f>Q221*H221</f>
        <v>0.0015599999999999998</v>
      </c>
      <c r="S221" s="229">
        <v>0</v>
      </c>
      <c r="T221" s="230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31" t="s">
        <v>273</v>
      </c>
      <c r="AT221" s="231" t="s">
        <v>161</v>
      </c>
      <c r="AU221" s="231" t="s">
        <v>157</v>
      </c>
      <c r="AY221" s="19" t="s">
        <v>156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9" t="s">
        <v>85</v>
      </c>
      <c r="BK221" s="232">
        <f>ROUND(I221*H221,2)</f>
        <v>0</v>
      </c>
      <c r="BL221" s="19" t="s">
        <v>273</v>
      </c>
      <c r="BM221" s="231" t="s">
        <v>2051</v>
      </c>
    </row>
    <row r="222" s="2" customFormat="1">
      <c r="A222" s="40"/>
      <c r="B222" s="41"/>
      <c r="C222" s="42"/>
      <c r="D222" s="233" t="s">
        <v>168</v>
      </c>
      <c r="E222" s="42"/>
      <c r="F222" s="234" t="s">
        <v>2052</v>
      </c>
      <c r="G222" s="42"/>
      <c r="H222" s="42"/>
      <c r="I222" s="235"/>
      <c r="J222" s="42"/>
      <c r="K222" s="42"/>
      <c r="L222" s="46"/>
      <c r="M222" s="236"/>
      <c r="N222" s="237"/>
      <c r="O222" s="93"/>
      <c r="P222" s="93"/>
      <c r="Q222" s="93"/>
      <c r="R222" s="93"/>
      <c r="S222" s="93"/>
      <c r="T222" s="94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168</v>
      </c>
      <c r="AU222" s="19" t="s">
        <v>157</v>
      </c>
    </row>
    <row r="223" s="15" customFormat="1">
      <c r="A223" s="15"/>
      <c r="B223" s="260"/>
      <c r="C223" s="261"/>
      <c r="D223" s="233" t="s">
        <v>170</v>
      </c>
      <c r="E223" s="262" t="s">
        <v>1</v>
      </c>
      <c r="F223" s="263" t="s">
        <v>1979</v>
      </c>
      <c r="G223" s="261"/>
      <c r="H223" s="262" t="s">
        <v>1</v>
      </c>
      <c r="I223" s="264"/>
      <c r="J223" s="261"/>
      <c r="K223" s="261"/>
      <c r="L223" s="265"/>
      <c r="M223" s="266"/>
      <c r="N223" s="267"/>
      <c r="O223" s="267"/>
      <c r="P223" s="267"/>
      <c r="Q223" s="267"/>
      <c r="R223" s="267"/>
      <c r="S223" s="267"/>
      <c r="T223" s="268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9" t="s">
        <v>170</v>
      </c>
      <c r="AU223" s="269" t="s">
        <v>157</v>
      </c>
      <c r="AV223" s="15" t="s">
        <v>85</v>
      </c>
      <c r="AW223" s="15" t="s">
        <v>35</v>
      </c>
      <c r="AX223" s="15" t="s">
        <v>77</v>
      </c>
      <c r="AY223" s="269" t="s">
        <v>156</v>
      </c>
    </row>
    <row r="224" s="13" customFormat="1">
      <c r="A224" s="13"/>
      <c r="B224" s="238"/>
      <c r="C224" s="239"/>
      <c r="D224" s="233" t="s">
        <v>170</v>
      </c>
      <c r="E224" s="240" t="s">
        <v>1</v>
      </c>
      <c r="F224" s="241" t="s">
        <v>2053</v>
      </c>
      <c r="G224" s="239"/>
      <c r="H224" s="242">
        <v>6</v>
      </c>
      <c r="I224" s="243"/>
      <c r="J224" s="239"/>
      <c r="K224" s="239"/>
      <c r="L224" s="244"/>
      <c r="M224" s="245"/>
      <c r="N224" s="246"/>
      <c r="O224" s="246"/>
      <c r="P224" s="246"/>
      <c r="Q224" s="246"/>
      <c r="R224" s="246"/>
      <c r="S224" s="246"/>
      <c r="T224" s="24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8" t="s">
        <v>170</v>
      </c>
      <c r="AU224" s="248" t="s">
        <v>157</v>
      </c>
      <c r="AV224" s="13" t="s">
        <v>87</v>
      </c>
      <c r="AW224" s="13" t="s">
        <v>35</v>
      </c>
      <c r="AX224" s="13" t="s">
        <v>77</v>
      </c>
      <c r="AY224" s="248" t="s">
        <v>156</v>
      </c>
    </row>
    <row r="225" s="14" customFormat="1">
      <c r="A225" s="14"/>
      <c r="B225" s="249"/>
      <c r="C225" s="250"/>
      <c r="D225" s="233" t="s">
        <v>170</v>
      </c>
      <c r="E225" s="251" t="s">
        <v>1</v>
      </c>
      <c r="F225" s="252" t="s">
        <v>174</v>
      </c>
      <c r="G225" s="250"/>
      <c r="H225" s="253">
        <v>6</v>
      </c>
      <c r="I225" s="254"/>
      <c r="J225" s="250"/>
      <c r="K225" s="250"/>
      <c r="L225" s="255"/>
      <c r="M225" s="256"/>
      <c r="N225" s="257"/>
      <c r="O225" s="257"/>
      <c r="P225" s="257"/>
      <c r="Q225" s="257"/>
      <c r="R225" s="257"/>
      <c r="S225" s="257"/>
      <c r="T225" s="25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9" t="s">
        <v>170</v>
      </c>
      <c r="AU225" s="259" t="s">
        <v>157</v>
      </c>
      <c r="AV225" s="14" t="s">
        <v>166</v>
      </c>
      <c r="AW225" s="14" t="s">
        <v>35</v>
      </c>
      <c r="AX225" s="14" t="s">
        <v>85</v>
      </c>
      <c r="AY225" s="259" t="s">
        <v>156</v>
      </c>
    </row>
    <row r="226" s="2" customFormat="1" ht="24.15" customHeight="1">
      <c r="A226" s="40"/>
      <c r="B226" s="41"/>
      <c r="C226" s="220" t="s">
        <v>7</v>
      </c>
      <c r="D226" s="220" t="s">
        <v>161</v>
      </c>
      <c r="E226" s="221" t="s">
        <v>2054</v>
      </c>
      <c r="F226" s="222" t="s">
        <v>2055</v>
      </c>
      <c r="G226" s="223" t="s">
        <v>164</v>
      </c>
      <c r="H226" s="224">
        <v>6</v>
      </c>
      <c r="I226" s="225"/>
      <c r="J226" s="226">
        <f>ROUND(I226*H226,2)</f>
        <v>0</v>
      </c>
      <c r="K226" s="222" t="s">
        <v>165</v>
      </c>
      <c r="L226" s="46"/>
      <c r="M226" s="227" t="s">
        <v>1</v>
      </c>
      <c r="N226" s="228" t="s">
        <v>42</v>
      </c>
      <c r="O226" s="93"/>
      <c r="P226" s="229">
        <f>O226*H226</f>
        <v>0</v>
      </c>
      <c r="Q226" s="229">
        <v>0.00013999999999999999</v>
      </c>
      <c r="R226" s="229">
        <f>Q226*H226</f>
        <v>0.00083999999999999993</v>
      </c>
      <c r="S226" s="229">
        <v>0</v>
      </c>
      <c r="T226" s="230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31" t="s">
        <v>273</v>
      </c>
      <c r="AT226" s="231" t="s">
        <v>161</v>
      </c>
      <c r="AU226" s="231" t="s">
        <v>157</v>
      </c>
      <c r="AY226" s="19" t="s">
        <v>156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9" t="s">
        <v>85</v>
      </c>
      <c r="BK226" s="232">
        <f>ROUND(I226*H226,2)</f>
        <v>0</v>
      </c>
      <c r="BL226" s="19" t="s">
        <v>273</v>
      </c>
      <c r="BM226" s="231" t="s">
        <v>2056</v>
      </c>
    </row>
    <row r="227" s="2" customFormat="1">
      <c r="A227" s="40"/>
      <c r="B227" s="41"/>
      <c r="C227" s="42"/>
      <c r="D227" s="233" t="s">
        <v>168</v>
      </c>
      <c r="E227" s="42"/>
      <c r="F227" s="234" t="s">
        <v>2057</v>
      </c>
      <c r="G227" s="42"/>
      <c r="H227" s="42"/>
      <c r="I227" s="235"/>
      <c r="J227" s="42"/>
      <c r="K227" s="42"/>
      <c r="L227" s="46"/>
      <c r="M227" s="236"/>
      <c r="N227" s="237"/>
      <c r="O227" s="93"/>
      <c r="P227" s="93"/>
      <c r="Q227" s="93"/>
      <c r="R227" s="93"/>
      <c r="S227" s="93"/>
      <c r="T227" s="94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168</v>
      </c>
      <c r="AU227" s="19" t="s">
        <v>157</v>
      </c>
    </row>
    <row r="228" s="15" customFormat="1">
      <c r="A228" s="15"/>
      <c r="B228" s="260"/>
      <c r="C228" s="261"/>
      <c r="D228" s="233" t="s">
        <v>170</v>
      </c>
      <c r="E228" s="262" t="s">
        <v>1</v>
      </c>
      <c r="F228" s="263" t="s">
        <v>1979</v>
      </c>
      <c r="G228" s="261"/>
      <c r="H228" s="262" t="s">
        <v>1</v>
      </c>
      <c r="I228" s="264"/>
      <c r="J228" s="261"/>
      <c r="K228" s="261"/>
      <c r="L228" s="265"/>
      <c r="M228" s="266"/>
      <c r="N228" s="267"/>
      <c r="O228" s="267"/>
      <c r="P228" s="267"/>
      <c r="Q228" s="267"/>
      <c r="R228" s="267"/>
      <c r="S228" s="267"/>
      <c r="T228" s="268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9" t="s">
        <v>170</v>
      </c>
      <c r="AU228" s="269" t="s">
        <v>157</v>
      </c>
      <c r="AV228" s="15" t="s">
        <v>85</v>
      </c>
      <c r="AW228" s="15" t="s">
        <v>35</v>
      </c>
      <c r="AX228" s="15" t="s">
        <v>77</v>
      </c>
      <c r="AY228" s="269" t="s">
        <v>156</v>
      </c>
    </row>
    <row r="229" s="13" customFormat="1">
      <c r="A229" s="13"/>
      <c r="B229" s="238"/>
      <c r="C229" s="239"/>
      <c r="D229" s="233" t="s">
        <v>170</v>
      </c>
      <c r="E229" s="240" t="s">
        <v>1</v>
      </c>
      <c r="F229" s="241" t="s">
        <v>2053</v>
      </c>
      <c r="G229" s="239"/>
      <c r="H229" s="242">
        <v>6</v>
      </c>
      <c r="I229" s="243"/>
      <c r="J229" s="239"/>
      <c r="K229" s="239"/>
      <c r="L229" s="244"/>
      <c r="M229" s="245"/>
      <c r="N229" s="246"/>
      <c r="O229" s="246"/>
      <c r="P229" s="246"/>
      <c r="Q229" s="246"/>
      <c r="R229" s="246"/>
      <c r="S229" s="246"/>
      <c r="T229" s="24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8" t="s">
        <v>170</v>
      </c>
      <c r="AU229" s="248" t="s">
        <v>157</v>
      </c>
      <c r="AV229" s="13" t="s">
        <v>87</v>
      </c>
      <c r="AW229" s="13" t="s">
        <v>35</v>
      </c>
      <c r="AX229" s="13" t="s">
        <v>77</v>
      </c>
      <c r="AY229" s="248" t="s">
        <v>156</v>
      </c>
    </row>
    <row r="230" s="14" customFormat="1">
      <c r="A230" s="14"/>
      <c r="B230" s="249"/>
      <c r="C230" s="250"/>
      <c r="D230" s="233" t="s">
        <v>170</v>
      </c>
      <c r="E230" s="251" t="s">
        <v>1</v>
      </c>
      <c r="F230" s="252" t="s">
        <v>174</v>
      </c>
      <c r="G230" s="250"/>
      <c r="H230" s="253">
        <v>6</v>
      </c>
      <c r="I230" s="254"/>
      <c r="J230" s="250"/>
      <c r="K230" s="250"/>
      <c r="L230" s="255"/>
      <c r="M230" s="256"/>
      <c r="N230" s="257"/>
      <c r="O230" s="257"/>
      <c r="P230" s="257"/>
      <c r="Q230" s="257"/>
      <c r="R230" s="257"/>
      <c r="S230" s="257"/>
      <c r="T230" s="25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9" t="s">
        <v>170</v>
      </c>
      <c r="AU230" s="259" t="s">
        <v>157</v>
      </c>
      <c r="AV230" s="14" t="s">
        <v>166</v>
      </c>
      <c r="AW230" s="14" t="s">
        <v>35</v>
      </c>
      <c r="AX230" s="14" t="s">
        <v>85</v>
      </c>
      <c r="AY230" s="259" t="s">
        <v>156</v>
      </c>
    </row>
    <row r="231" s="2" customFormat="1" ht="24.15" customHeight="1">
      <c r="A231" s="40"/>
      <c r="B231" s="41"/>
      <c r="C231" s="220" t="s">
        <v>318</v>
      </c>
      <c r="D231" s="220" t="s">
        <v>161</v>
      </c>
      <c r="E231" s="221" t="s">
        <v>2058</v>
      </c>
      <c r="F231" s="222" t="s">
        <v>2059</v>
      </c>
      <c r="G231" s="223" t="s">
        <v>164</v>
      </c>
      <c r="H231" s="224">
        <v>6</v>
      </c>
      <c r="I231" s="225"/>
      <c r="J231" s="226">
        <f>ROUND(I231*H231,2)</f>
        <v>0</v>
      </c>
      <c r="K231" s="222" t="s">
        <v>165</v>
      </c>
      <c r="L231" s="46"/>
      <c r="M231" s="227" t="s">
        <v>1</v>
      </c>
      <c r="N231" s="228" t="s">
        <v>42</v>
      </c>
      <c r="O231" s="93"/>
      <c r="P231" s="229">
        <f>O231*H231</f>
        <v>0</v>
      </c>
      <c r="Q231" s="229">
        <v>0.00025999999999999998</v>
      </c>
      <c r="R231" s="229">
        <f>Q231*H231</f>
        <v>0.0015599999999999998</v>
      </c>
      <c r="S231" s="229">
        <v>0</v>
      </c>
      <c r="T231" s="230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31" t="s">
        <v>273</v>
      </c>
      <c r="AT231" s="231" t="s">
        <v>161</v>
      </c>
      <c r="AU231" s="231" t="s">
        <v>157</v>
      </c>
      <c r="AY231" s="19" t="s">
        <v>156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9" t="s">
        <v>85</v>
      </c>
      <c r="BK231" s="232">
        <f>ROUND(I231*H231,2)</f>
        <v>0</v>
      </c>
      <c r="BL231" s="19" t="s">
        <v>273</v>
      </c>
      <c r="BM231" s="231" t="s">
        <v>2060</v>
      </c>
    </row>
    <row r="232" s="2" customFormat="1">
      <c r="A232" s="40"/>
      <c r="B232" s="41"/>
      <c r="C232" s="42"/>
      <c r="D232" s="233" t="s">
        <v>168</v>
      </c>
      <c r="E232" s="42"/>
      <c r="F232" s="234" t="s">
        <v>2061</v>
      </c>
      <c r="G232" s="42"/>
      <c r="H232" s="42"/>
      <c r="I232" s="235"/>
      <c r="J232" s="42"/>
      <c r="K232" s="42"/>
      <c r="L232" s="46"/>
      <c r="M232" s="236"/>
      <c r="N232" s="237"/>
      <c r="O232" s="93"/>
      <c r="P232" s="93"/>
      <c r="Q232" s="93"/>
      <c r="R232" s="93"/>
      <c r="S232" s="93"/>
      <c r="T232" s="94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168</v>
      </c>
      <c r="AU232" s="19" t="s">
        <v>157</v>
      </c>
    </row>
    <row r="233" s="15" customFormat="1">
      <c r="A233" s="15"/>
      <c r="B233" s="260"/>
      <c r="C233" s="261"/>
      <c r="D233" s="233" t="s">
        <v>170</v>
      </c>
      <c r="E233" s="262" t="s">
        <v>1</v>
      </c>
      <c r="F233" s="263" t="s">
        <v>1979</v>
      </c>
      <c r="G233" s="261"/>
      <c r="H233" s="262" t="s">
        <v>1</v>
      </c>
      <c r="I233" s="264"/>
      <c r="J233" s="261"/>
      <c r="K233" s="261"/>
      <c r="L233" s="265"/>
      <c r="M233" s="266"/>
      <c r="N233" s="267"/>
      <c r="O233" s="267"/>
      <c r="P233" s="267"/>
      <c r="Q233" s="267"/>
      <c r="R233" s="267"/>
      <c r="S233" s="267"/>
      <c r="T233" s="268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9" t="s">
        <v>170</v>
      </c>
      <c r="AU233" s="269" t="s">
        <v>157</v>
      </c>
      <c r="AV233" s="15" t="s">
        <v>85</v>
      </c>
      <c r="AW233" s="15" t="s">
        <v>35</v>
      </c>
      <c r="AX233" s="15" t="s">
        <v>77</v>
      </c>
      <c r="AY233" s="269" t="s">
        <v>156</v>
      </c>
    </row>
    <row r="234" s="13" customFormat="1">
      <c r="A234" s="13"/>
      <c r="B234" s="238"/>
      <c r="C234" s="239"/>
      <c r="D234" s="233" t="s">
        <v>170</v>
      </c>
      <c r="E234" s="240" t="s">
        <v>1</v>
      </c>
      <c r="F234" s="241" t="s">
        <v>2053</v>
      </c>
      <c r="G234" s="239"/>
      <c r="H234" s="242">
        <v>6</v>
      </c>
      <c r="I234" s="243"/>
      <c r="J234" s="239"/>
      <c r="K234" s="239"/>
      <c r="L234" s="244"/>
      <c r="M234" s="245"/>
      <c r="N234" s="246"/>
      <c r="O234" s="246"/>
      <c r="P234" s="246"/>
      <c r="Q234" s="246"/>
      <c r="R234" s="246"/>
      <c r="S234" s="246"/>
      <c r="T234" s="24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8" t="s">
        <v>170</v>
      </c>
      <c r="AU234" s="248" t="s">
        <v>157</v>
      </c>
      <c r="AV234" s="13" t="s">
        <v>87</v>
      </c>
      <c r="AW234" s="13" t="s">
        <v>35</v>
      </c>
      <c r="AX234" s="13" t="s">
        <v>77</v>
      </c>
      <c r="AY234" s="248" t="s">
        <v>156</v>
      </c>
    </row>
    <row r="235" s="14" customFormat="1">
      <c r="A235" s="14"/>
      <c r="B235" s="249"/>
      <c r="C235" s="250"/>
      <c r="D235" s="233" t="s">
        <v>170</v>
      </c>
      <c r="E235" s="251" t="s">
        <v>1</v>
      </c>
      <c r="F235" s="252" t="s">
        <v>174</v>
      </c>
      <c r="G235" s="250"/>
      <c r="H235" s="253">
        <v>6</v>
      </c>
      <c r="I235" s="254"/>
      <c r="J235" s="250"/>
      <c r="K235" s="250"/>
      <c r="L235" s="255"/>
      <c r="M235" s="256"/>
      <c r="N235" s="257"/>
      <c r="O235" s="257"/>
      <c r="P235" s="257"/>
      <c r="Q235" s="257"/>
      <c r="R235" s="257"/>
      <c r="S235" s="257"/>
      <c r="T235" s="258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9" t="s">
        <v>170</v>
      </c>
      <c r="AU235" s="259" t="s">
        <v>157</v>
      </c>
      <c r="AV235" s="14" t="s">
        <v>166</v>
      </c>
      <c r="AW235" s="14" t="s">
        <v>35</v>
      </c>
      <c r="AX235" s="14" t="s">
        <v>85</v>
      </c>
      <c r="AY235" s="259" t="s">
        <v>156</v>
      </c>
    </row>
    <row r="236" s="2" customFormat="1" ht="24.15" customHeight="1">
      <c r="A236" s="40"/>
      <c r="B236" s="41"/>
      <c r="C236" s="220" t="s">
        <v>323</v>
      </c>
      <c r="D236" s="220" t="s">
        <v>161</v>
      </c>
      <c r="E236" s="221" t="s">
        <v>2062</v>
      </c>
      <c r="F236" s="222" t="s">
        <v>2063</v>
      </c>
      <c r="G236" s="223" t="s">
        <v>209</v>
      </c>
      <c r="H236" s="224">
        <v>0.0040000000000000001</v>
      </c>
      <c r="I236" s="225"/>
      <c r="J236" s="226">
        <f>ROUND(I236*H236,2)</f>
        <v>0</v>
      </c>
      <c r="K236" s="222" t="s">
        <v>165</v>
      </c>
      <c r="L236" s="46"/>
      <c r="M236" s="227" t="s">
        <v>1</v>
      </c>
      <c r="N236" s="228" t="s">
        <v>42</v>
      </c>
      <c r="O236" s="93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31" t="s">
        <v>273</v>
      </c>
      <c r="AT236" s="231" t="s">
        <v>161</v>
      </c>
      <c r="AU236" s="231" t="s">
        <v>157</v>
      </c>
      <c r="AY236" s="19" t="s">
        <v>156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9" t="s">
        <v>85</v>
      </c>
      <c r="BK236" s="232">
        <f>ROUND(I236*H236,2)</f>
        <v>0</v>
      </c>
      <c r="BL236" s="19" t="s">
        <v>273</v>
      </c>
      <c r="BM236" s="231" t="s">
        <v>2064</v>
      </c>
    </row>
    <row r="237" s="2" customFormat="1">
      <c r="A237" s="40"/>
      <c r="B237" s="41"/>
      <c r="C237" s="42"/>
      <c r="D237" s="233" t="s">
        <v>168</v>
      </c>
      <c r="E237" s="42"/>
      <c r="F237" s="234" t="s">
        <v>2065</v>
      </c>
      <c r="G237" s="42"/>
      <c r="H237" s="42"/>
      <c r="I237" s="235"/>
      <c r="J237" s="42"/>
      <c r="K237" s="42"/>
      <c r="L237" s="46"/>
      <c r="M237" s="236"/>
      <c r="N237" s="237"/>
      <c r="O237" s="93"/>
      <c r="P237" s="93"/>
      <c r="Q237" s="93"/>
      <c r="R237" s="93"/>
      <c r="S237" s="93"/>
      <c r="T237" s="94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168</v>
      </c>
      <c r="AU237" s="19" t="s">
        <v>157</v>
      </c>
    </row>
    <row r="238" s="12" customFormat="1" ht="20.88" customHeight="1">
      <c r="A238" s="12"/>
      <c r="B238" s="204"/>
      <c r="C238" s="205"/>
      <c r="D238" s="206" t="s">
        <v>76</v>
      </c>
      <c r="E238" s="218" t="s">
        <v>2066</v>
      </c>
      <c r="F238" s="218" t="s">
        <v>2067</v>
      </c>
      <c r="G238" s="205"/>
      <c r="H238" s="205"/>
      <c r="I238" s="208"/>
      <c r="J238" s="219">
        <f>BK238</f>
        <v>0</v>
      </c>
      <c r="K238" s="205"/>
      <c r="L238" s="210"/>
      <c r="M238" s="211"/>
      <c r="N238" s="212"/>
      <c r="O238" s="212"/>
      <c r="P238" s="213">
        <f>SUM(P239:P285)</f>
        <v>0</v>
      </c>
      <c r="Q238" s="212"/>
      <c r="R238" s="213">
        <f>SUM(R239:R285)</f>
        <v>0.036499200000000002</v>
      </c>
      <c r="S238" s="212"/>
      <c r="T238" s="214">
        <f>SUM(T239:T285)</f>
        <v>0.39741600000000005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5" t="s">
        <v>87</v>
      </c>
      <c r="AT238" s="216" t="s">
        <v>76</v>
      </c>
      <c r="AU238" s="216" t="s">
        <v>87</v>
      </c>
      <c r="AY238" s="215" t="s">
        <v>156</v>
      </c>
      <c r="BK238" s="217">
        <f>SUM(BK239:BK285)</f>
        <v>0</v>
      </c>
    </row>
    <row r="239" s="2" customFormat="1" ht="24.15" customHeight="1">
      <c r="A239" s="40"/>
      <c r="B239" s="41"/>
      <c r="C239" s="220" t="s">
        <v>333</v>
      </c>
      <c r="D239" s="220" t="s">
        <v>161</v>
      </c>
      <c r="E239" s="221" t="s">
        <v>2068</v>
      </c>
      <c r="F239" s="222" t="s">
        <v>2069</v>
      </c>
      <c r="G239" s="223" t="s">
        <v>164</v>
      </c>
      <c r="H239" s="224">
        <v>12</v>
      </c>
      <c r="I239" s="225"/>
      <c r="J239" s="226">
        <f>ROUND(I239*H239,2)</f>
        <v>0</v>
      </c>
      <c r="K239" s="222" t="s">
        <v>165</v>
      </c>
      <c r="L239" s="46"/>
      <c r="M239" s="227" t="s">
        <v>1</v>
      </c>
      <c r="N239" s="228" t="s">
        <v>42</v>
      </c>
      <c r="O239" s="93"/>
      <c r="P239" s="229">
        <f>O239*H239</f>
        <v>0</v>
      </c>
      <c r="Q239" s="229">
        <v>6.9999999999999994E-05</v>
      </c>
      <c r="R239" s="229">
        <f>Q239*H239</f>
        <v>0.00083999999999999993</v>
      </c>
      <c r="S239" s="229">
        <v>0</v>
      </c>
      <c r="T239" s="230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31" t="s">
        <v>273</v>
      </c>
      <c r="AT239" s="231" t="s">
        <v>161</v>
      </c>
      <c r="AU239" s="231" t="s">
        <v>157</v>
      </c>
      <c r="AY239" s="19" t="s">
        <v>156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9" t="s">
        <v>85</v>
      </c>
      <c r="BK239" s="232">
        <f>ROUND(I239*H239,2)</f>
        <v>0</v>
      </c>
      <c r="BL239" s="19" t="s">
        <v>273</v>
      </c>
      <c r="BM239" s="231" t="s">
        <v>2070</v>
      </c>
    </row>
    <row r="240" s="2" customFormat="1">
      <c r="A240" s="40"/>
      <c r="B240" s="41"/>
      <c r="C240" s="42"/>
      <c r="D240" s="233" t="s">
        <v>168</v>
      </c>
      <c r="E240" s="42"/>
      <c r="F240" s="234" t="s">
        <v>2071</v>
      </c>
      <c r="G240" s="42"/>
      <c r="H240" s="42"/>
      <c r="I240" s="235"/>
      <c r="J240" s="42"/>
      <c r="K240" s="42"/>
      <c r="L240" s="46"/>
      <c r="M240" s="236"/>
      <c r="N240" s="237"/>
      <c r="O240" s="93"/>
      <c r="P240" s="93"/>
      <c r="Q240" s="93"/>
      <c r="R240" s="93"/>
      <c r="S240" s="93"/>
      <c r="T240" s="94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168</v>
      </c>
      <c r="AU240" s="19" t="s">
        <v>157</v>
      </c>
    </row>
    <row r="241" s="15" customFormat="1">
      <c r="A241" s="15"/>
      <c r="B241" s="260"/>
      <c r="C241" s="261"/>
      <c r="D241" s="233" t="s">
        <v>170</v>
      </c>
      <c r="E241" s="262" t="s">
        <v>1</v>
      </c>
      <c r="F241" s="263" t="s">
        <v>1979</v>
      </c>
      <c r="G241" s="261"/>
      <c r="H241" s="262" t="s">
        <v>1</v>
      </c>
      <c r="I241" s="264"/>
      <c r="J241" s="261"/>
      <c r="K241" s="261"/>
      <c r="L241" s="265"/>
      <c r="M241" s="266"/>
      <c r="N241" s="267"/>
      <c r="O241" s="267"/>
      <c r="P241" s="267"/>
      <c r="Q241" s="267"/>
      <c r="R241" s="267"/>
      <c r="S241" s="267"/>
      <c r="T241" s="268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9" t="s">
        <v>170</v>
      </c>
      <c r="AU241" s="269" t="s">
        <v>157</v>
      </c>
      <c r="AV241" s="15" t="s">
        <v>85</v>
      </c>
      <c r="AW241" s="15" t="s">
        <v>35</v>
      </c>
      <c r="AX241" s="15" t="s">
        <v>77</v>
      </c>
      <c r="AY241" s="269" t="s">
        <v>156</v>
      </c>
    </row>
    <row r="242" s="13" customFormat="1">
      <c r="A242" s="13"/>
      <c r="B242" s="238"/>
      <c r="C242" s="239"/>
      <c r="D242" s="233" t="s">
        <v>170</v>
      </c>
      <c r="E242" s="240" t="s">
        <v>1</v>
      </c>
      <c r="F242" s="241" t="s">
        <v>2072</v>
      </c>
      <c r="G242" s="239"/>
      <c r="H242" s="242">
        <v>12</v>
      </c>
      <c r="I242" s="243"/>
      <c r="J242" s="239"/>
      <c r="K242" s="239"/>
      <c r="L242" s="244"/>
      <c r="M242" s="245"/>
      <c r="N242" s="246"/>
      <c r="O242" s="246"/>
      <c r="P242" s="246"/>
      <c r="Q242" s="246"/>
      <c r="R242" s="246"/>
      <c r="S242" s="246"/>
      <c r="T242" s="24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8" t="s">
        <v>170</v>
      </c>
      <c r="AU242" s="248" t="s">
        <v>157</v>
      </c>
      <c r="AV242" s="13" t="s">
        <v>87</v>
      </c>
      <c r="AW242" s="13" t="s">
        <v>35</v>
      </c>
      <c r="AX242" s="13" t="s">
        <v>77</v>
      </c>
      <c r="AY242" s="248" t="s">
        <v>156</v>
      </c>
    </row>
    <row r="243" s="14" customFormat="1">
      <c r="A243" s="14"/>
      <c r="B243" s="249"/>
      <c r="C243" s="250"/>
      <c r="D243" s="233" t="s">
        <v>170</v>
      </c>
      <c r="E243" s="251" t="s">
        <v>1</v>
      </c>
      <c r="F243" s="252" t="s">
        <v>174</v>
      </c>
      <c r="G243" s="250"/>
      <c r="H243" s="253">
        <v>12</v>
      </c>
      <c r="I243" s="254"/>
      <c r="J243" s="250"/>
      <c r="K243" s="250"/>
      <c r="L243" s="255"/>
      <c r="M243" s="256"/>
      <c r="N243" s="257"/>
      <c r="O243" s="257"/>
      <c r="P243" s="257"/>
      <c r="Q243" s="257"/>
      <c r="R243" s="257"/>
      <c r="S243" s="257"/>
      <c r="T243" s="25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9" t="s">
        <v>170</v>
      </c>
      <c r="AU243" s="259" t="s">
        <v>157</v>
      </c>
      <c r="AV243" s="14" t="s">
        <v>166</v>
      </c>
      <c r="AW243" s="14" t="s">
        <v>35</v>
      </c>
      <c r="AX243" s="14" t="s">
        <v>85</v>
      </c>
      <c r="AY243" s="259" t="s">
        <v>156</v>
      </c>
    </row>
    <row r="244" s="2" customFormat="1" ht="16.5" customHeight="1">
      <c r="A244" s="40"/>
      <c r="B244" s="41"/>
      <c r="C244" s="220" t="s">
        <v>338</v>
      </c>
      <c r="D244" s="220" t="s">
        <v>161</v>
      </c>
      <c r="E244" s="221" t="s">
        <v>2073</v>
      </c>
      <c r="F244" s="222" t="s">
        <v>2074</v>
      </c>
      <c r="G244" s="223" t="s">
        <v>177</v>
      </c>
      <c r="H244" s="224">
        <v>16.32</v>
      </c>
      <c r="I244" s="225"/>
      <c r="J244" s="226">
        <f>ROUND(I244*H244,2)</f>
        <v>0</v>
      </c>
      <c r="K244" s="222" t="s">
        <v>165</v>
      </c>
      <c r="L244" s="46"/>
      <c r="M244" s="227" t="s">
        <v>1</v>
      </c>
      <c r="N244" s="228" t="s">
        <v>42</v>
      </c>
      <c r="O244" s="93"/>
      <c r="P244" s="229">
        <f>O244*H244</f>
        <v>0</v>
      </c>
      <c r="Q244" s="229">
        <v>0</v>
      </c>
      <c r="R244" s="229">
        <f>Q244*H244</f>
        <v>0</v>
      </c>
      <c r="S244" s="229">
        <v>0.023800000000000002</v>
      </c>
      <c r="T244" s="230">
        <f>S244*H244</f>
        <v>0.38841600000000004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31" t="s">
        <v>273</v>
      </c>
      <c r="AT244" s="231" t="s">
        <v>161</v>
      </c>
      <c r="AU244" s="231" t="s">
        <v>157</v>
      </c>
      <c r="AY244" s="19" t="s">
        <v>156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9" t="s">
        <v>85</v>
      </c>
      <c r="BK244" s="232">
        <f>ROUND(I244*H244,2)</f>
        <v>0</v>
      </c>
      <c r="BL244" s="19" t="s">
        <v>273</v>
      </c>
      <c r="BM244" s="231" t="s">
        <v>2075</v>
      </c>
    </row>
    <row r="245" s="2" customFormat="1">
      <c r="A245" s="40"/>
      <c r="B245" s="41"/>
      <c r="C245" s="42"/>
      <c r="D245" s="233" t="s">
        <v>168</v>
      </c>
      <c r="E245" s="42"/>
      <c r="F245" s="234" t="s">
        <v>2076</v>
      </c>
      <c r="G245" s="42"/>
      <c r="H245" s="42"/>
      <c r="I245" s="235"/>
      <c r="J245" s="42"/>
      <c r="K245" s="42"/>
      <c r="L245" s="46"/>
      <c r="M245" s="236"/>
      <c r="N245" s="237"/>
      <c r="O245" s="93"/>
      <c r="P245" s="93"/>
      <c r="Q245" s="93"/>
      <c r="R245" s="93"/>
      <c r="S245" s="93"/>
      <c r="T245" s="94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168</v>
      </c>
      <c r="AU245" s="19" t="s">
        <v>157</v>
      </c>
    </row>
    <row r="246" s="15" customFormat="1">
      <c r="A246" s="15"/>
      <c r="B246" s="260"/>
      <c r="C246" s="261"/>
      <c r="D246" s="233" t="s">
        <v>170</v>
      </c>
      <c r="E246" s="262" t="s">
        <v>1</v>
      </c>
      <c r="F246" s="263" t="s">
        <v>1979</v>
      </c>
      <c r="G246" s="261"/>
      <c r="H246" s="262" t="s">
        <v>1</v>
      </c>
      <c r="I246" s="264"/>
      <c r="J246" s="261"/>
      <c r="K246" s="261"/>
      <c r="L246" s="265"/>
      <c r="M246" s="266"/>
      <c r="N246" s="267"/>
      <c r="O246" s="267"/>
      <c r="P246" s="267"/>
      <c r="Q246" s="267"/>
      <c r="R246" s="267"/>
      <c r="S246" s="267"/>
      <c r="T246" s="268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9" t="s">
        <v>170</v>
      </c>
      <c r="AU246" s="269" t="s">
        <v>157</v>
      </c>
      <c r="AV246" s="15" t="s">
        <v>85</v>
      </c>
      <c r="AW246" s="15" t="s">
        <v>35</v>
      </c>
      <c r="AX246" s="15" t="s">
        <v>77</v>
      </c>
      <c r="AY246" s="269" t="s">
        <v>156</v>
      </c>
    </row>
    <row r="247" s="13" customFormat="1">
      <c r="A247" s="13"/>
      <c r="B247" s="238"/>
      <c r="C247" s="239"/>
      <c r="D247" s="233" t="s">
        <v>170</v>
      </c>
      <c r="E247" s="240" t="s">
        <v>1</v>
      </c>
      <c r="F247" s="241" t="s">
        <v>2077</v>
      </c>
      <c r="G247" s="239"/>
      <c r="H247" s="242">
        <v>16.32</v>
      </c>
      <c r="I247" s="243"/>
      <c r="J247" s="239"/>
      <c r="K247" s="239"/>
      <c r="L247" s="244"/>
      <c r="M247" s="245"/>
      <c r="N247" s="246"/>
      <c r="O247" s="246"/>
      <c r="P247" s="246"/>
      <c r="Q247" s="246"/>
      <c r="R247" s="246"/>
      <c r="S247" s="246"/>
      <c r="T247" s="24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8" t="s">
        <v>170</v>
      </c>
      <c r="AU247" s="248" t="s">
        <v>157</v>
      </c>
      <c r="AV247" s="13" t="s">
        <v>87</v>
      </c>
      <c r="AW247" s="13" t="s">
        <v>35</v>
      </c>
      <c r="AX247" s="13" t="s">
        <v>77</v>
      </c>
      <c r="AY247" s="248" t="s">
        <v>156</v>
      </c>
    </row>
    <row r="248" s="14" customFormat="1">
      <c r="A248" s="14"/>
      <c r="B248" s="249"/>
      <c r="C248" s="250"/>
      <c r="D248" s="233" t="s">
        <v>170</v>
      </c>
      <c r="E248" s="251" t="s">
        <v>1</v>
      </c>
      <c r="F248" s="252" t="s">
        <v>174</v>
      </c>
      <c r="G248" s="250"/>
      <c r="H248" s="253">
        <v>16.32</v>
      </c>
      <c r="I248" s="254"/>
      <c r="J248" s="250"/>
      <c r="K248" s="250"/>
      <c r="L248" s="255"/>
      <c r="M248" s="256"/>
      <c r="N248" s="257"/>
      <c r="O248" s="257"/>
      <c r="P248" s="257"/>
      <c r="Q248" s="257"/>
      <c r="R248" s="257"/>
      <c r="S248" s="257"/>
      <c r="T248" s="25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9" t="s">
        <v>170</v>
      </c>
      <c r="AU248" s="259" t="s">
        <v>157</v>
      </c>
      <c r="AV248" s="14" t="s">
        <v>166</v>
      </c>
      <c r="AW248" s="14" t="s">
        <v>35</v>
      </c>
      <c r="AX248" s="14" t="s">
        <v>85</v>
      </c>
      <c r="AY248" s="259" t="s">
        <v>156</v>
      </c>
    </row>
    <row r="249" s="2" customFormat="1" ht="16.5" customHeight="1">
      <c r="A249" s="40"/>
      <c r="B249" s="41"/>
      <c r="C249" s="220" t="s">
        <v>348</v>
      </c>
      <c r="D249" s="220" t="s">
        <v>161</v>
      </c>
      <c r="E249" s="221" t="s">
        <v>2078</v>
      </c>
      <c r="F249" s="222" t="s">
        <v>2079</v>
      </c>
      <c r="G249" s="223" t="s">
        <v>177</v>
      </c>
      <c r="H249" s="224">
        <v>16.32</v>
      </c>
      <c r="I249" s="225"/>
      <c r="J249" s="226">
        <f>ROUND(I249*H249,2)</f>
        <v>0</v>
      </c>
      <c r="K249" s="222" t="s">
        <v>165</v>
      </c>
      <c r="L249" s="46"/>
      <c r="M249" s="227" t="s">
        <v>1</v>
      </c>
      <c r="N249" s="228" t="s">
        <v>42</v>
      </c>
      <c r="O249" s="93"/>
      <c r="P249" s="229">
        <f>O249*H249</f>
        <v>0</v>
      </c>
      <c r="Q249" s="229">
        <v>0.0020600000000000002</v>
      </c>
      <c r="R249" s="229">
        <f>Q249*H249</f>
        <v>0.033619200000000002</v>
      </c>
      <c r="S249" s="229">
        <v>0</v>
      </c>
      <c r="T249" s="230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31" t="s">
        <v>273</v>
      </c>
      <c r="AT249" s="231" t="s">
        <v>161</v>
      </c>
      <c r="AU249" s="231" t="s">
        <v>157</v>
      </c>
      <c r="AY249" s="19" t="s">
        <v>156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9" t="s">
        <v>85</v>
      </c>
      <c r="BK249" s="232">
        <f>ROUND(I249*H249,2)</f>
        <v>0</v>
      </c>
      <c r="BL249" s="19" t="s">
        <v>273</v>
      </c>
      <c r="BM249" s="231" t="s">
        <v>2080</v>
      </c>
    </row>
    <row r="250" s="2" customFormat="1">
      <c r="A250" s="40"/>
      <c r="B250" s="41"/>
      <c r="C250" s="42"/>
      <c r="D250" s="233" t="s">
        <v>168</v>
      </c>
      <c r="E250" s="42"/>
      <c r="F250" s="234" t="s">
        <v>2081</v>
      </c>
      <c r="G250" s="42"/>
      <c r="H250" s="42"/>
      <c r="I250" s="235"/>
      <c r="J250" s="42"/>
      <c r="K250" s="42"/>
      <c r="L250" s="46"/>
      <c r="M250" s="236"/>
      <c r="N250" s="237"/>
      <c r="O250" s="93"/>
      <c r="P250" s="93"/>
      <c r="Q250" s="93"/>
      <c r="R250" s="93"/>
      <c r="S250" s="93"/>
      <c r="T250" s="94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168</v>
      </c>
      <c r="AU250" s="19" t="s">
        <v>157</v>
      </c>
    </row>
    <row r="251" s="15" customFormat="1">
      <c r="A251" s="15"/>
      <c r="B251" s="260"/>
      <c r="C251" s="261"/>
      <c r="D251" s="233" t="s">
        <v>170</v>
      </c>
      <c r="E251" s="262" t="s">
        <v>1</v>
      </c>
      <c r="F251" s="263" t="s">
        <v>1979</v>
      </c>
      <c r="G251" s="261"/>
      <c r="H251" s="262" t="s">
        <v>1</v>
      </c>
      <c r="I251" s="264"/>
      <c r="J251" s="261"/>
      <c r="K251" s="261"/>
      <c r="L251" s="265"/>
      <c r="M251" s="266"/>
      <c r="N251" s="267"/>
      <c r="O251" s="267"/>
      <c r="P251" s="267"/>
      <c r="Q251" s="267"/>
      <c r="R251" s="267"/>
      <c r="S251" s="267"/>
      <c r="T251" s="268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9" t="s">
        <v>170</v>
      </c>
      <c r="AU251" s="269" t="s">
        <v>157</v>
      </c>
      <c r="AV251" s="15" t="s">
        <v>85</v>
      </c>
      <c r="AW251" s="15" t="s">
        <v>35</v>
      </c>
      <c r="AX251" s="15" t="s">
        <v>77</v>
      </c>
      <c r="AY251" s="269" t="s">
        <v>156</v>
      </c>
    </row>
    <row r="252" s="13" customFormat="1">
      <c r="A252" s="13"/>
      <c r="B252" s="238"/>
      <c r="C252" s="239"/>
      <c r="D252" s="233" t="s">
        <v>170</v>
      </c>
      <c r="E252" s="240" t="s">
        <v>1</v>
      </c>
      <c r="F252" s="241" t="s">
        <v>2077</v>
      </c>
      <c r="G252" s="239"/>
      <c r="H252" s="242">
        <v>16.32</v>
      </c>
      <c r="I252" s="243"/>
      <c r="J252" s="239"/>
      <c r="K252" s="239"/>
      <c r="L252" s="244"/>
      <c r="M252" s="245"/>
      <c r="N252" s="246"/>
      <c r="O252" s="246"/>
      <c r="P252" s="246"/>
      <c r="Q252" s="246"/>
      <c r="R252" s="246"/>
      <c r="S252" s="246"/>
      <c r="T252" s="24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8" t="s">
        <v>170</v>
      </c>
      <c r="AU252" s="248" t="s">
        <v>157</v>
      </c>
      <c r="AV252" s="13" t="s">
        <v>87</v>
      </c>
      <c r="AW252" s="13" t="s">
        <v>35</v>
      </c>
      <c r="AX252" s="13" t="s">
        <v>77</v>
      </c>
      <c r="AY252" s="248" t="s">
        <v>156</v>
      </c>
    </row>
    <row r="253" s="14" customFormat="1">
      <c r="A253" s="14"/>
      <c r="B253" s="249"/>
      <c r="C253" s="250"/>
      <c r="D253" s="233" t="s">
        <v>170</v>
      </c>
      <c r="E253" s="251" t="s">
        <v>1</v>
      </c>
      <c r="F253" s="252" t="s">
        <v>174</v>
      </c>
      <c r="G253" s="250"/>
      <c r="H253" s="253">
        <v>16.32</v>
      </c>
      <c r="I253" s="254"/>
      <c r="J253" s="250"/>
      <c r="K253" s="250"/>
      <c r="L253" s="255"/>
      <c r="M253" s="256"/>
      <c r="N253" s="257"/>
      <c r="O253" s="257"/>
      <c r="P253" s="257"/>
      <c r="Q253" s="257"/>
      <c r="R253" s="257"/>
      <c r="S253" s="257"/>
      <c r="T253" s="258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9" t="s">
        <v>170</v>
      </c>
      <c r="AU253" s="259" t="s">
        <v>157</v>
      </c>
      <c r="AV253" s="14" t="s">
        <v>166</v>
      </c>
      <c r="AW253" s="14" t="s">
        <v>35</v>
      </c>
      <c r="AX253" s="14" t="s">
        <v>85</v>
      </c>
      <c r="AY253" s="259" t="s">
        <v>156</v>
      </c>
    </row>
    <row r="254" s="2" customFormat="1" ht="16.5" customHeight="1">
      <c r="A254" s="40"/>
      <c r="B254" s="41"/>
      <c r="C254" s="270" t="s">
        <v>353</v>
      </c>
      <c r="D254" s="270" t="s">
        <v>274</v>
      </c>
      <c r="E254" s="271" t="s">
        <v>2082</v>
      </c>
      <c r="F254" s="272" t="s">
        <v>2083</v>
      </c>
      <c r="G254" s="273" t="s">
        <v>164</v>
      </c>
      <c r="H254" s="274">
        <v>12</v>
      </c>
      <c r="I254" s="275"/>
      <c r="J254" s="276">
        <f>ROUND(I254*H254,2)</f>
        <v>0</v>
      </c>
      <c r="K254" s="272" t="s">
        <v>165</v>
      </c>
      <c r="L254" s="277"/>
      <c r="M254" s="278" t="s">
        <v>1</v>
      </c>
      <c r="N254" s="279" t="s">
        <v>42</v>
      </c>
      <c r="O254" s="93"/>
      <c r="P254" s="229">
        <f>O254*H254</f>
        <v>0</v>
      </c>
      <c r="Q254" s="229">
        <v>0.00016000000000000001</v>
      </c>
      <c r="R254" s="229">
        <f>Q254*H254</f>
        <v>0.0019200000000000003</v>
      </c>
      <c r="S254" s="229">
        <v>0</v>
      </c>
      <c r="T254" s="230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31" t="s">
        <v>379</v>
      </c>
      <c r="AT254" s="231" t="s">
        <v>274</v>
      </c>
      <c r="AU254" s="231" t="s">
        <v>157</v>
      </c>
      <c r="AY254" s="19" t="s">
        <v>156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9" t="s">
        <v>85</v>
      </c>
      <c r="BK254" s="232">
        <f>ROUND(I254*H254,2)</f>
        <v>0</v>
      </c>
      <c r="BL254" s="19" t="s">
        <v>273</v>
      </c>
      <c r="BM254" s="231" t="s">
        <v>2084</v>
      </c>
    </row>
    <row r="255" s="2" customFormat="1">
      <c r="A255" s="40"/>
      <c r="B255" s="41"/>
      <c r="C255" s="42"/>
      <c r="D255" s="233" t="s">
        <v>168</v>
      </c>
      <c r="E255" s="42"/>
      <c r="F255" s="234" t="s">
        <v>2083</v>
      </c>
      <c r="G255" s="42"/>
      <c r="H255" s="42"/>
      <c r="I255" s="235"/>
      <c r="J255" s="42"/>
      <c r="K255" s="42"/>
      <c r="L255" s="46"/>
      <c r="M255" s="236"/>
      <c r="N255" s="237"/>
      <c r="O255" s="93"/>
      <c r="P255" s="93"/>
      <c r="Q255" s="93"/>
      <c r="R255" s="93"/>
      <c r="S255" s="93"/>
      <c r="T255" s="94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168</v>
      </c>
      <c r="AU255" s="19" t="s">
        <v>157</v>
      </c>
    </row>
    <row r="256" s="15" customFormat="1">
      <c r="A256" s="15"/>
      <c r="B256" s="260"/>
      <c r="C256" s="261"/>
      <c r="D256" s="233" t="s">
        <v>170</v>
      </c>
      <c r="E256" s="262" t="s">
        <v>1</v>
      </c>
      <c r="F256" s="263" t="s">
        <v>1979</v>
      </c>
      <c r="G256" s="261"/>
      <c r="H256" s="262" t="s">
        <v>1</v>
      </c>
      <c r="I256" s="264"/>
      <c r="J256" s="261"/>
      <c r="K256" s="261"/>
      <c r="L256" s="265"/>
      <c r="M256" s="266"/>
      <c r="N256" s="267"/>
      <c r="O256" s="267"/>
      <c r="P256" s="267"/>
      <c r="Q256" s="267"/>
      <c r="R256" s="267"/>
      <c r="S256" s="267"/>
      <c r="T256" s="268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9" t="s">
        <v>170</v>
      </c>
      <c r="AU256" s="269" t="s">
        <v>157</v>
      </c>
      <c r="AV256" s="15" t="s">
        <v>85</v>
      </c>
      <c r="AW256" s="15" t="s">
        <v>35</v>
      </c>
      <c r="AX256" s="15" t="s">
        <v>77</v>
      </c>
      <c r="AY256" s="269" t="s">
        <v>156</v>
      </c>
    </row>
    <row r="257" s="13" customFormat="1">
      <c r="A257" s="13"/>
      <c r="B257" s="238"/>
      <c r="C257" s="239"/>
      <c r="D257" s="233" t="s">
        <v>170</v>
      </c>
      <c r="E257" s="240" t="s">
        <v>1</v>
      </c>
      <c r="F257" s="241" t="s">
        <v>2085</v>
      </c>
      <c r="G257" s="239"/>
      <c r="H257" s="242">
        <v>12</v>
      </c>
      <c r="I257" s="243"/>
      <c r="J257" s="239"/>
      <c r="K257" s="239"/>
      <c r="L257" s="244"/>
      <c r="M257" s="245"/>
      <c r="N257" s="246"/>
      <c r="O257" s="246"/>
      <c r="P257" s="246"/>
      <c r="Q257" s="246"/>
      <c r="R257" s="246"/>
      <c r="S257" s="246"/>
      <c r="T257" s="24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8" t="s">
        <v>170</v>
      </c>
      <c r="AU257" s="248" t="s">
        <v>157</v>
      </c>
      <c r="AV257" s="13" t="s">
        <v>87</v>
      </c>
      <c r="AW257" s="13" t="s">
        <v>35</v>
      </c>
      <c r="AX257" s="13" t="s">
        <v>77</v>
      </c>
      <c r="AY257" s="248" t="s">
        <v>156</v>
      </c>
    </row>
    <row r="258" s="14" customFormat="1">
      <c r="A258" s="14"/>
      <c r="B258" s="249"/>
      <c r="C258" s="250"/>
      <c r="D258" s="233" t="s">
        <v>170</v>
      </c>
      <c r="E258" s="251" t="s">
        <v>1</v>
      </c>
      <c r="F258" s="252" t="s">
        <v>174</v>
      </c>
      <c r="G258" s="250"/>
      <c r="H258" s="253">
        <v>12</v>
      </c>
      <c r="I258" s="254"/>
      <c r="J258" s="250"/>
      <c r="K258" s="250"/>
      <c r="L258" s="255"/>
      <c r="M258" s="256"/>
      <c r="N258" s="257"/>
      <c r="O258" s="257"/>
      <c r="P258" s="257"/>
      <c r="Q258" s="257"/>
      <c r="R258" s="257"/>
      <c r="S258" s="257"/>
      <c r="T258" s="25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9" t="s">
        <v>170</v>
      </c>
      <c r="AU258" s="259" t="s">
        <v>157</v>
      </c>
      <c r="AV258" s="14" t="s">
        <v>166</v>
      </c>
      <c r="AW258" s="14" t="s">
        <v>35</v>
      </c>
      <c r="AX258" s="14" t="s">
        <v>85</v>
      </c>
      <c r="AY258" s="259" t="s">
        <v>156</v>
      </c>
    </row>
    <row r="259" s="2" customFormat="1" ht="21.75" customHeight="1">
      <c r="A259" s="40"/>
      <c r="B259" s="41"/>
      <c r="C259" s="220" t="s">
        <v>359</v>
      </c>
      <c r="D259" s="220" t="s">
        <v>161</v>
      </c>
      <c r="E259" s="221" t="s">
        <v>2086</v>
      </c>
      <c r="F259" s="222" t="s">
        <v>2087</v>
      </c>
      <c r="G259" s="223" t="s">
        <v>177</v>
      </c>
      <c r="H259" s="224">
        <v>16.32</v>
      </c>
      <c r="I259" s="225"/>
      <c r="J259" s="226">
        <f>ROUND(I259*H259,2)</f>
        <v>0</v>
      </c>
      <c r="K259" s="222" t="s">
        <v>165</v>
      </c>
      <c r="L259" s="46"/>
      <c r="M259" s="227" t="s">
        <v>1</v>
      </c>
      <c r="N259" s="228" t="s">
        <v>42</v>
      </c>
      <c r="O259" s="93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31" t="s">
        <v>273</v>
      </c>
      <c r="AT259" s="231" t="s">
        <v>161</v>
      </c>
      <c r="AU259" s="231" t="s">
        <v>157</v>
      </c>
      <c r="AY259" s="19" t="s">
        <v>156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9" t="s">
        <v>85</v>
      </c>
      <c r="BK259" s="232">
        <f>ROUND(I259*H259,2)</f>
        <v>0</v>
      </c>
      <c r="BL259" s="19" t="s">
        <v>273</v>
      </c>
      <c r="BM259" s="231" t="s">
        <v>2088</v>
      </c>
    </row>
    <row r="260" s="2" customFormat="1">
      <c r="A260" s="40"/>
      <c r="B260" s="41"/>
      <c r="C260" s="42"/>
      <c r="D260" s="233" t="s">
        <v>168</v>
      </c>
      <c r="E260" s="42"/>
      <c r="F260" s="234" t="s">
        <v>2089</v>
      </c>
      <c r="G260" s="42"/>
      <c r="H260" s="42"/>
      <c r="I260" s="235"/>
      <c r="J260" s="42"/>
      <c r="K260" s="42"/>
      <c r="L260" s="46"/>
      <c r="M260" s="236"/>
      <c r="N260" s="237"/>
      <c r="O260" s="93"/>
      <c r="P260" s="93"/>
      <c r="Q260" s="93"/>
      <c r="R260" s="93"/>
      <c r="S260" s="93"/>
      <c r="T260" s="94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168</v>
      </c>
      <c r="AU260" s="19" t="s">
        <v>157</v>
      </c>
    </row>
    <row r="261" s="15" customFormat="1">
      <c r="A261" s="15"/>
      <c r="B261" s="260"/>
      <c r="C261" s="261"/>
      <c r="D261" s="233" t="s">
        <v>170</v>
      </c>
      <c r="E261" s="262" t="s">
        <v>1</v>
      </c>
      <c r="F261" s="263" t="s">
        <v>1979</v>
      </c>
      <c r="G261" s="261"/>
      <c r="H261" s="262" t="s">
        <v>1</v>
      </c>
      <c r="I261" s="264"/>
      <c r="J261" s="261"/>
      <c r="K261" s="261"/>
      <c r="L261" s="265"/>
      <c r="M261" s="266"/>
      <c r="N261" s="267"/>
      <c r="O261" s="267"/>
      <c r="P261" s="267"/>
      <c r="Q261" s="267"/>
      <c r="R261" s="267"/>
      <c r="S261" s="267"/>
      <c r="T261" s="268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9" t="s">
        <v>170</v>
      </c>
      <c r="AU261" s="269" t="s">
        <v>157</v>
      </c>
      <c r="AV261" s="15" t="s">
        <v>85</v>
      </c>
      <c r="AW261" s="15" t="s">
        <v>35</v>
      </c>
      <c r="AX261" s="15" t="s">
        <v>77</v>
      </c>
      <c r="AY261" s="269" t="s">
        <v>156</v>
      </c>
    </row>
    <row r="262" s="13" customFormat="1">
      <c r="A262" s="13"/>
      <c r="B262" s="238"/>
      <c r="C262" s="239"/>
      <c r="D262" s="233" t="s">
        <v>170</v>
      </c>
      <c r="E262" s="240" t="s">
        <v>1</v>
      </c>
      <c r="F262" s="241" t="s">
        <v>2077</v>
      </c>
      <c r="G262" s="239"/>
      <c r="H262" s="242">
        <v>16.32</v>
      </c>
      <c r="I262" s="243"/>
      <c r="J262" s="239"/>
      <c r="K262" s="239"/>
      <c r="L262" s="244"/>
      <c r="M262" s="245"/>
      <c r="N262" s="246"/>
      <c r="O262" s="246"/>
      <c r="P262" s="246"/>
      <c r="Q262" s="246"/>
      <c r="R262" s="246"/>
      <c r="S262" s="246"/>
      <c r="T262" s="24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8" t="s">
        <v>170</v>
      </c>
      <c r="AU262" s="248" t="s">
        <v>157</v>
      </c>
      <c r="AV262" s="13" t="s">
        <v>87</v>
      </c>
      <c r="AW262" s="13" t="s">
        <v>35</v>
      </c>
      <c r="AX262" s="13" t="s">
        <v>77</v>
      </c>
      <c r="AY262" s="248" t="s">
        <v>156</v>
      </c>
    </row>
    <row r="263" s="14" customFormat="1">
      <c r="A263" s="14"/>
      <c r="B263" s="249"/>
      <c r="C263" s="250"/>
      <c r="D263" s="233" t="s">
        <v>170</v>
      </c>
      <c r="E263" s="251" t="s">
        <v>1</v>
      </c>
      <c r="F263" s="252" t="s">
        <v>174</v>
      </c>
      <c r="G263" s="250"/>
      <c r="H263" s="253">
        <v>16.32</v>
      </c>
      <c r="I263" s="254"/>
      <c r="J263" s="250"/>
      <c r="K263" s="250"/>
      <c r="L263" s="255"/>
      <c r="M263" s="256"/>
      <c r="N263" s="257"/>
      <c r="O263" s="257"/>
      <c r="P263" s="257"/>
      <c r="Q263" s="257"/>
      <c r="R263" s="257"/>
      <c r="S263" s="257"/>
      <c r="T263" s="25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9" t="s">
        <v>170</v>
      </c>
      <c r="AU263" s="259" t="s">
        <v>157</v>
      </c>
      <c r="AV263" s="14" t="s">
        <v>166</v>
      </c>
      <c r="AW263" s="14" t="s">
        <v>35</v>
      </c>
      <c r="AX263" s="14" t="s">
        <v>85</v>
      </c>
      <c r="AY263" s="259" t="s">
        <v>156</v>
      </c>
    </row>
    <row r="264" s="2" customFormat="1" ht="16.5" customHeight="1">
      <c r="A264" s="40"/>
      <c r="B264" s="41"/>
      <c r="C264" s="220" t="s">
        <v>364</v>
      </c>
      <c r="D264" s="220" t="s">
        <v>161</v>
      </c>
      <c r="E264" s="221" t="s">
        <v>2090</v>
      </c>
      <c r="F264" s="222" t="s">
        <v>2091</v>
      </c>
      <c r="G264" s="223" t="s">
        <v>164</v>
      </c>
      <c r="H264" s="224">
        <v>6</v>
      </c>
      <c r="I264" s="225"/>
      <c r="J264" s="226">
        <f>ROUND(I264*H264,2)</f>
        <v>0</v>
      </c>
      <c r="K264" s="222" t="s">
        <v>165</v>
      </c>
      <c r="L264" s="46"/>
      <c r="M264" s="227" t="s">
        <v>1</v>
      </c>
      <c r="N264" s="228" t="s">
        <v>42</v>
      </c>
      <c r="O264" s="93"/>
      <c r="P264" s="229">
        <f>O264*H264</f>
        <v>0</v>
      </c>
      <c r="Q264" s="229">
        <v>0</v>
      </c>
      <c r="R264" s="229">
        <f>Q264*H264</f>
        <v>0</v>
      </c>
      <c r="S264" s="229">
        <v>0</v>
      </c>
      <c r="T264" s="230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31" t="s">
        <v>273</v>
      </c>
      <c r="AT264" s="231" t="s">
        <v>161</v>
      </c>
      <c r="AU264" s="231" t="s">
        <v>157</v>
      </c>
      <c r="AY264" s="19" t="s">
        <v>156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9" t="s">
        <v>85</v>
      </c>
      <c r="BK264" s="232">
        <f>ROUND(I264*H264,2)</f>
        <v>0</v>
      </c>
      <c r="BL264" s="19" t="s">
        <v>273</v>
      </c>
      <c r="BM264" s="231" t="s">
        <v>2092</v>
      </c>
    </row>
    <row r="265" s="2" customFormat="1">
      <c r="A265" s="40"/>
      <c r="B265" s="41"/>
      <c r="C265" s="42"/>
      <c r="D265" s="233" t="s">
        <v>168</v>
      </c>
      <c r="E265" s="42"/>
      <c r="F265" s="234" t="s">
        <v>2093</v>
      </c>
      <c r="G265" s="42"/>
      <c r="H265" s="42"/>
      <c r="I265" s="235"/>
      <c r="J265" s="42"/>
      <c r="K265" s="42"/>
      <c r="L265" s="46"/>
      <c r="M265" s="236"/>
      <c r="N265" s="237"/>
      <c r="O265" s="93"/>
      <c r="P265" s="93"/>
      <c r="Q265" s="93"/>
      <c r="R265" s="93"/>
      <c r="S265" s="93"/>
      <c r="T265" s="94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168</v>
      </c>
      <c r="AU265" s="19" t="s">
        <v>157</v>
      </c>
    </row>
    <row r="266" s="15" customFormat="1">
      <c r="A266" s="15"/>
      <c r="B266" s="260"/>
      <c r="C266" s="261"/>
      <c r="D266" s="233" t="s">
        <v>170</v>
      </c>
      <c r="E266" s="262" t="s">
        <v>1</v>
      </c>
      <c r="F266" s="263" t="s">
        <v>1979</v>
      </c>
      <c r="G266" s="261"/>
      <c r="H266" s="262" t="s">
        <v>1</v>
      </c>
      <c r="I266" s="264"/>
      <c r="J266" s="261"/>
      <c r="K266" s="261"/>
      <c r="L266" s="265"/>
      <c r="M266" s="266"/>
      <c r="N266" s="267"/>
      <c r="O266" s="267"/>
      <c r="P266" s="267"/>
      <c r="Q266" s="267"/>
      <c r="R266" s="267"/>
      <c r="S266" s="267"/>
      <c r="T266" s="268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9" t="s">
        <v>170</v>
      </c>
      <c r="AU266" s="269" t="s">
        <v>157</v>
      </c>
      <c r="AV266" s="15" t="s">
        <v>85</v>
      </c>
      <c r="AW266" s="15" t="s">
        <v>35</v>
      </c>
      <c r="AX266" s="15" t="s">
        <v>77</v>
      </c>
      <c r="AY266" s="269" t="s">
        <v>156</v>
      </c>
    </row>
    <row r="267" s="13" customFormat="1">
      <c r="A267" s="13"/>
      <c r="B267" s="238"/>
      <c r="C267" s="239"/>
      <c r="D267" s="233" t="s">
        <v>170</v>
      </c>
      <c r="E267" s="240" t="s">
        <v>1</v>
      </c>
      <c r="F267" s="241" t="s">
        <v>2094</v>
      </c>
      <c r="G267" s="239"/>
      <c r="H267" s="242">
        <v>6</v>
      </c>
      <c r="I267" s="243"/>
      <c r="J267" s="239"/>
      <c r="K267" s="239"/>
      <c r="L267" s="244"/>
      <c r="M267" s="245"/>
      <c r="N267" s="246"/>
      <c r="O267" s="246"/>
      <c r="P267" s="246"/>
      <c r="Q267" s="246"/>
      <c r="R267" s="246"/>
      <c r="S267" s="246"/>
      <c r="T267" s="24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8" t="s">
        <v>170</v>
      </c>
      <c r="AU267" s="248" t="s">
        <v>157</v>
      </c>
      <c r="AV267" s="13" t="s">
        <v>87</v>
      </c>
      <c r="AW267" s="13" t="s">
        <v>35</v>
      </c>
      <c r="AX267" s="13" t="s">
        <v>77</v>
      </c>
      <c r="AY267" s="248" t="s">
        <v>156</v>
      </c>
    </row>
    <row r="268" s="14" customFormat="1">
      <c r="A268" s="14"/>
      <c r="B268" s="249"/>
      <c r="C268" s="250"/>
      <c r="D268" s="233" t="s">
        <v>170</v>
      </c>
      <c r="E268" s="251" t="s">
        <v>1</v>
      </c>
      <c r="F268" s="252" t="s">
        <v>174</v>
      </c>
      <c r="G268" s="250"/>
      <c r="H268" s="253">
        <v>6</v>
      </c>
      <c r="I268" s="254"/>
      <c r="J268" s="250"/>
      <c r="K268" s="250"/>
      <c r="L268" s="255"/>
      <c r="M268" s="256"/>
      <c r="N268" s="257"/>
      <c r="O268" s="257"/>
      <c r="P268" s="257"/>
      <c r="Q268" s="257"/>
      <c r="R268" s="257"/>
      <c r="S268" s="257"/>
      <c r="T268" s="258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9" t="s">
        <v>170</v>
      </c>
      <c r="AU268" s="259" t="s">
        <v>157</v>
      </c>
      <c r="AV268" s="14" t="s">
        <v>166</v>
      </c>
      <c r="AW268" s="14" t="s">
        <v>35</v>
      </c>
      <c r="AX268" s="14" t="s">
        <v>85</v>
      </c>
      <c r="AY268" s="259" t="s">
        <v>156</v>
      </c>
    </row>
    <row r="269" s="2" customFormat="1" ht="16.5" customHeight="1">
      <c r="A269" s="40"/>
      <c r="B269" s="41"/>
      <c r="C269" s="220" t="s">
        <v>367</v>
      </c>
      <c r="D269" s="220" t="s">
        <v>161</v>
      </c>
      <c r="E269" s="221" t="s">
        <v>2095</v>
      </c>
      <c r="F269" s="222" t="s">
        <v>2096</v>
      </c>
      <c r="G269" s="223" t="s">
        <v>177</v>
      </c>
      <c r="H269" s="224">
        <v>16.32</v>
      </c>
      <c r="I269" s="225"/>
      <c r="J269" s="226">
        <f>ROUND(I269*H269,2)</f>
        <v>0</v>
      </c>
      <c r="K269" s="222" t="s">
        <v>165</v>
      </c>
      <c r="L269" s="46"/>
      <c r="M269" s="227" t="s">
        <v>1</v>
      </c>
      <c r="N269" s="228" t="s">
        <v>42</v>
      </c>
      <c r="O269" s="93"/>
      <c r="P269" s="229">
        <f>O269*H269</f>
        <v>0</v>
      </c>
      <c r="Q269" s="229">
        <v>0</v>
      </c>
      <c r="R269" s="229">
        <f>Q269*H269</f>
        <v>0</v>
      </c>
      <c r="S269" s="229">
        <v>0</v>
      </c>
      <c r="T269" s="230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31" t="s">
        <v>273</v>
      </c>
      <c r="AT269" s="231" t="s">
        <v>161</v>
      </c>
      <c r="AU269" s="231" t="s">
        <v>157</v>
      </c>
      <c r="AY269" s="19" t="s">
        <v>156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9" t="s">
        <v>85</v>
      </c>
      <c r="BK269" s="232">
        <f>ROUND(I269*H269,2)</f>
        <v>0</v>
      </c>
      <c r="BL269" s="19" t="s">
        <v>273</v>
      </c>
      <c r="BM269" s="231" t="s">
        <v>2097</v>
      </c>
    </row>
    <row r="270" s="2" customFormat="1">
      <c r="A270" s="40"/>
      <c r="B270" s="41"/>
      <c r="C270" s="42"/>
      <c r="D270" s="233" t="s">
        <v>168</v>
      </c>
      <c r="E270" s="42"/>
      <c r="F270" s="234" t="s">
        <v>2098</v>
      </c>
      <c r="G270" s="42"/>
      <c r="H270" s="42"/>
      <c r="I270" s="235"/>
      <c r="J270" s="42"/>
      <c r="K270" s="42"/>
      <c r="L270" s="46"/>
      <c r="M270" s="236"/>
      <c r="N270" s="237"/>
      <c r="O270" s="93"/>
      <c r="P270" s="93"/>
      <c r="Q270" s="93"/>
      <c r="R270" s="93"/>
      <c r="S270" s="93"/>
      <c r="T270" s="94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168</v>
      </c>
      <c r="AU270" s="19" t="s">
        <v>157</v>
      </c>
    </row>
    <row r="271" s="15" customFormat="1">
      <c r="A271" s="15"/>
      <c r="B271" s="260"/>
      <c r="C271" s="261"/>
      <c r="D271" s="233" t="s">
        <v>170</v>
      </c>
      <c r="E271" s="262" t="s">
        <v>1</v>
      </c>
      <c r="F271" s="263" t="s">
        <v>1979</v>
      </c>
      <c r="G271" s="261"/>
      <c r="H271" s="262" t="s">
        <v>1</v>
      </c>
      <c r="I271" s="264"/>
      <c r="J271" s="261"/>
      <c r="K271" s="261"/>
      <c r="L271" s="265"/>
      <c r="M271" s="266"/>
      <c r="N271" s="267"/>
      <c r="O271" s="267"/>
      <c r="P271" s="267"/>
      <c r="Q271" s="267"/>
      <c r="R271" s="267"/>
      <c r="S271" s="267"/>
      <c r="T271" s="268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9" t="s">
        <v>170</v>
      </c>
      <c r="AU271" s="269" t="s">
        <v>157</v>
      </c>
      <c r="AV271" s="15" t="s">
        <v>85</v>
      </c>
      <c r="AW271" s="15" t="s">
        <v>35</v>
      </c>
      <c r="AX271" s="15" t="s">
        <v>77</v>
      </c>
      <c r="AY271" s="269" t="s">
        <v>156</v>
      </c>
    </row>
    <row r="272" s="13" customFormat="1">
      <c r="A272" s="13"/>
      <c r="B272" s="238"/>
      <c r="C272" s="239"/>
      <c r="D272" s="233" t="s">
        <v>170</v>
      </c>
      <c r="E272" s="240" t="s">
        <v>1</v>
      </c>
      <c r="F272" s="241" t="s">
        <v>2077</v>
      </c>
      <c r="G272" s="239"/>
      <c r="H272" s="242">
        <v>16.32</v>
      </c>
      <c r="I272" s="243"/>
      <c r="J272" s="239"/>
      <c r="K272" s="239"/>
      <c r="L272" s="244"/>
      <c r="M272" s="245"/>
      <c r="N272" s="246"/>
      <c r="O272" s="246"/>
      <c r="P272" s="246"/>
      <c r="Q272" s="246"/>
      <c r="R272" s="246"/>
      <c r="S272" s="246"/>
      <c r="T272" s="24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8" t="s">
        <v>170</v>
      </c>
      <c r="AU272" s="248" t="s">
        <v>157</v>
      </c>
      <c r="AV272" s="13" t="s">
        <v>87</v>
      </c>
      <c r="AW272" s="13" t="s">
        <v>35</v>
      </c>
      <c r="AX272" s="13" t="s">
        <v>77</v>
      </c>
      <c r="AY272" s="248" t="s">
        <v>156</v>
      </c>
    </row>
    <row r="273" s="14" customFormat="1">
      <c r="A273" s="14"/>
      <c r="B273" s="249"/>
      <c r="C273" s="250"/>
      <c r="D273" s="233" t="s">
        <v>170</v>
      </c>
      <c r="E273" s="251" t="s">
        <v>1</v>
      </c>
      <c r="F273" s="252" t="s">
        <v>174</v>
      </c>
      <c r="G273" s="250"/>
      <c r="H273" s="253">
        <v>16.32</v>
      </c>
      <c r="I273" s="254"/>
      <c r="J273" s="250"/>
      <c r="K273" s="250"/>
      <c r="L273" s="255"/>
      <c r="M273" s="256"/>
      <c r="N273" s="257"/>
      <c r="O273" s="257"/>
      <c r="P273" s="257"/>
      <c r="Q273" s="257"/>
      <c r="R273" s="257"/>
      <c r="S273" s="257"/>
      <c r="T273" s="25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9" t="s">
        <v>170</v>
      </c>
      <c r="AU273" s="259" t="s">
        <v>157</v>
      </c>
      <c r="AV273" s="14" t="s">
        <v>166</v>
      </c>
      <c r="AW273" s="14" t="s">
        <v>35</v>
      </c>
      <c r="AX273" s="14" t="s">
        <v>85</v>
      </c>
      <c r="AY273" s="259" t="s">
        <v>156</v>
      </c>
    </row>
    <row r="274" s="2" customFormat="1" ht="24.15" customHeight="1">
      <c r="A274" s="40"/>
      <c r="B274" s="41"/>
      <c r="C274" s="220" t="s">
        <v>373</v>
      </c>
      <c r="D274" s="220" t="s">
        <v>161</v>
      </c>
      <c r="E274" s="221" t="s">
        <v>2099</v>
      </c>
      <c r="F274" s="222" t="s">
        <v>2100</v>
      </c>
      <c r="G274" s="223" t="s">
        <v>164</v>
      </c>
      <c r="H274" s="224">
        <v>12</v>
      </c>
      <c r="I274" s="225"/>
      <c r="J274" s="226">
        <f>ROUND(I274*H274,2)</f>
        <v>0</v>
      </c>
      <c r="K274" s="222" t="s">
        <v>165</v>
      </c>
      <c r="L274" s="46"/>
      <c r="M274" s="227" t="s">
        <v>1</v>
      </c>
      <c r="N274" s="228" t="s">
        <v>42</v>
      </c>
      <c r="O274" s="93"/>
      <c r="P274" s="229">
        <f>O274*H274</f>
        <v>0</v>
      </c>
      <c r="Q274" s="229">
        <v>1.0000000000000001E-05</v>
      </c>
      <c r="R274" s="229">
        <f>Q274*H274</f>
        <v>0.00012000000000000002</v>
      </c>
      <c r="S274" s="229">
        <v>0.00075000000000000002</v>
      </c>
      <c r="T274" s="230">
        <f>S274*H274</f>
        <v>0.0090000000000000011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31" t="s">
        <v>273</v>
      </c>
      <c r="AT274" s="231" t="s">
        <v>161</v>
      </c>
      <c r="AU274" s="231" t="s">
        <v>157</v>
      </c>
      <c r="AY274" s="19" t="s">
        <v>156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9" t="s">
        <v>85</v>
      </c>
      <c r="BK274" s="232">
        <f>ROUND(I274*H274,2)</f>
        <v>0</v>
      </c>
      <c r="BL274" s="19" t="s">
        <v>273</v>
      </c>
      <c r="BM274" s="231" t="s">
        <v>2101</v>
      </c>
    </row>
    <row r="275" s="2" customFormat="1">
      <c r="A275" s="40"/>
      <c r="B275" s="41"/>
      <c r="C275" s="42"/>
      <c r="D275" s="233" t="s">
        <v>168</v>
      </c>
      <c r="E275" s="42"/>
      <c r="F275" s="234" t="s">
        <v>2102</v>
      </c>
      <c r="G275" s="42"/>
      <c r="H275" s="42"/>
      <c r="I275" s="235"/>
      <c r="J275" s="42"/>
      <c r="K275" s="42"/>
      <c r="L275" s="46"/>
      <c r="M275" s="236"/>
      <c r="N275" s="237"/>
      <c r="O275" s="93"/>
      <c r="P275" s="93"/>
      <c r="Q275" s="93"/>
      <c r="R275" s="93"/>
      <c r="S275" s="93"/>
      <c r="T275" s="94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168</v>
      </c>
      <c r="AU275" s="19" t="s">
        <v>157</v>
      </c>
    </row>
    <row r="276" s="15" customFormat="1">
      <c r="A276" s="15"/>
      <c r="B276" s="260"/>
      <c r="C276" s="261"/>
      <c r="D276" s="233" t="s">
        <v>170</v>
      </c>
      <c r="E276" s="262" t="s">
        <v>1</v>
      </c>
      <c r="F276" s="263" t="s">
        <v>1979</v>
      </c>
      <c r="G276" s="261"/>
      <c r="H276" s="262" t="s">
        <v>1</v>
      </c>
      <c r="I276" s="264"/>
      <c r="J276" s="261"/>
      <c r="K276" s="261"/>
      <c r="L276" s="265"/>
      <c r="M276" s="266"/>
      <c r="N276" s="267"/>
      <c r="O276" s="267"/>
      <c r="P276" s="267"/>
      <c r="Q276" s="267"/>
      <c r="R276" s="267"/>
      <c r="S276" s="267"/>
      <c r="T276" s="268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9" t="s">
        <v>170</v>
      </c>
      <c r="AU276" s="269" t="s">
        <v>157</v>
      </c>
      <c r="AV276" s="15" t="s">
        <v>85</v>
      </c>
      <c r="AW276" s="15" t="s">
        <v>35</v>
      </c>
      <c r="AX276" s="15" t="s">
        <v>77</v>
      </c>
      <c r="AY276" s="269" t="s">
        <v>156</v>
      </c>
    </row>
    <row r="277" s="13" customFormat="1">
      <c r="A277" s="13"/>
      <c r="B277" s="238"/>
      <c r="C277" s="239"/>
      <c r="D277" s="233" t="s">
        <v>170</v>
      </c>
      <c r="E277" s="240" t="s">
        <v>1</v>
      </c>
      <c r="F277" s="241" t="s">
        <v>2085</v>
      </c>
      <c r="G277" s="239"/>
      <c r="H277" s="242">
        <v>12</v>
      </c>
      <c r="I277" s="243"/>
      <c r="J277" s="239"/>
      <c r="K277" s="239"/>
      <c r="L277" s="244"/>
      <c r="M277" s="245"/>
      <c r="N277" s="246"/>
      <c r="O277" s="246"/>
      <c r="P277" s="246"/>
      <c r="Q277" s="246"/>
      <c r="R277" s="246"/>
      <c r="S277" s="246"/>
      <c r="T277" s="24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8" t="s">
        <v>170</v>
      </c>
      <c r="AU277" s="248" t="s">
        <v>157</v>
      </c>
      <c r="AV277" s="13" t="s">
        <v>87</v>
      </c>
      <c r="AW277" s="13" t="s">
        <v>35</v>
      </c>
      <c r="AX277" s="13" t="s">
        <v>77</v>
      </c>
      <c r="AY277" s="248" t="s">
        <v>156</v>
      </c>
    </row>
    <row r="278" s="14" customFormat="1">
      <c r="A278" s="14"/>
      <c r="B278" s="249"/>
      <c r="C278" s="250"/>
      <c r="D278" s="233" t="s">
        <v>170</v>
      </c>
      <c r="E278" s="251" t="s">
        <v>1</v>
      </c>
      <c r="F278" s="252" t="s">
        <v>174</v>
      </c>
      <c r="G278" s="250"/>
      <c r="H278" s="253">
        <v>12</v>
      </c>
      <c r="I278" s="254"/>
      <c r="J278" s="250"/>
      <c r="K278" s="250"/>
      <c r="L278" s="255"/>
      <c r="M278" s="256"/>
      <c r="N278" s="257"/>
      <c r="O278" s="257"/>
      <c r="P278" s="257"/>
      <c r="Q278" s="257"/>
      <c r="R278" s="257"/>
      <c r="S278" s="257"/>
      <c r="T278" s="258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9" t="s">
        <v>170</v>
      </c>
      <c r="AU278" s="259" t="s">
        <v>157</v>
      </c>
      <c r="AV278" s="14" t="s">
        <v>166</v>
      </c>
      <c r="AW278" s="14" t="s">
        <v>35</v>
      </c>
      <c r="AX278" s="14" t="s">
        <v>85</v>
      </c>
      <c r="AY278" s="259" t="s">
        <v>156</v>
      </c>
    </row>
    <row r="279" s="2" customFormat="1" ht="16.5" customHeight="1">
      <c r="A279" s="40"/>
      <c r="B279" s="41"/>
      <c r="C279" s="220" t="s">
        <v>379</v>
      </c>
      <c r="D279" s="220" t="s">
        <v>161</v>
      </c>
      <c r="E279" s="221" t="s">
        <v>2103</v>
      </c>
      <c r="F279" s="222" t="s">
        <v>2104</v>
      </c>
      <c r="G279" s="223" t="s">
        <v>177</v>
      </c>
      <c r="H279" s="224">
        <v>16.32</v>
      </c>
      <c r="I279" s="225"/>
      <c r="J279" s="226">
        <f>ROUND(I279*H279,2)</f>
        <v>0</v>
      </c>
      <c r="K279" s="222" t="s">
        <v>165</v>
      </c>
      <c r="L279" s="46"/>
      <c r="M279" s="227" t="s">
        <v>1</v>
      </c>
      <c r="N279" s="228" t="s">
        <v>42</v>
      </c>
      <c r="O279" s="93"/>
      <c r="P279" s="229">
        <f>O279*H279</f>
        <v>0</v>
      </c>
      <c r="Q279" s="229">
        <v>0</v>
      </c>
      <c r="R279" s="229">
        <f>Q279*H279</f>
        <v>0</v>
      </c>
      <c r="S279" s="229">
        <v>0</v>
      </c>
      <c r="T279" s="230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31" t="s">
        <v>273</v>
      </c>
      <c r="AT279" s="231" t="s">
        <v>161</v>
      </c>
      <c r="AU279" s="231" t="s">
        <v>157</v>
      </c>
      <c r="AY279" s="19" t="s">
        <v>156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9" t="s">
        <v>85</v>
      </c>
      <c r="BK279" s="232">
        <f>ROUND(I279*H279,2)</f>
        <v>0</v>
      </c>
      <c r="BL279" s="19" t="s">
        <v>273</v>
      </c>
      <c r="BM279" s="231" t="s">
        <v>2105</v>
      </c>
    </row>
    <row r="280" s="2" customFormat="1">
      <c r="A280" s="40"/>
      <c r="B280" s="41"/>
      <c r="C280" s="42"/>
      <c r="D280" s="233" t="s">
        <v>168</v>
      </c>
      <c r="E280" s="42"/>
      <c r="F280" s="234" t="s">
        <v>2106</v>
      </c>
      <c r="G280" s="42"/>
      <c r="H280" s="42"/>
      <c r="I280" s="235"/>
      <c r="J280" s="42"/>
      <c r="K280" s="42"/>
      <c r="L280" s="46"/>
      <c r="M280" s="236"/>
      <c r="N280" s="237"/>
      <c r="O280" s="93"/>
      <c r="P280" s="93"/>
      <c r="Q280" s="93"/>
      <c r="R280" s="93"/>
      <c r="S280" s="93"/>
      <c r="T280" s="94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168</v>
      </c>
      <c r="AU280" s="19" t="s">
        <v>157</v>
      </c>
    </row>
    <row r="281" s="15" customFormat="1">
      <c r="A281" s="15"/>
      <c r="B281" s="260"/>
      <c r="C281" s="261"/>
      <c r="D281" s="233" t="s">
        <v>170</v>
      </c>
      <c r="E281" s="262" t="s">
        <v>1</v>
      </c>
      <c r="F281" s="263" t="s">
        <v>1979</v>
      </c>
      <c r="G281" s="261"/>
      <c r="H281" s="262" t="s">
        <v>1</v>
      </c>
      <c r="I281" s="264"/>
      <c r="J281" s="261"/>
      <c r="K281" s="261"/>
      <c r="L281" s="265"/>
      <c r="M281" s="266"/>
      <c r="N281" s="267"/>
      <c r="O281" s="267"/>
      <c r="P281" s="267"/>
      <c r="Q281" s="267"/>
      <c r="R281" s="267"/>
      <c r="S281" s="267"/>
      <c r="T281" s="268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9" t="s">
        <v>170</v>
      </c>
      <c r="AU281" s="269" t="s">
        <v>157</v>
      </c>
      <c r="AV281" s="15" t="s">
        <v>85</v>
      </c>
      <c r="AW281" s="15" t="s">
        <v>35</v>
      </c>
      <c r="AX281" s="15" t="s">
        <v>77</v>
      </c>
      <c r="AY281" s="269" t="s">
        <v>156</v>
      </c>
    </row>
    <row r="282" s="13" customFormat="1">
      <c r="A282" s="13"/>
      <c r="B282" s="238"/>
      <c r="C282" s="239"/>
      <c r="D282" s="233" t="s">
        <v>170</v>
      </c>
      <c r="E282" s="240" t="s">
        <v>1</v>
      </c>
      <c r="F282" s="241" t="s">
        <v>2077</v>
      </c>
      <c r="G282" s="239"/>
      <c r="H282" s="242">
        <v>16.32</v>
      </c>
      <c r="I282" s="243"/>
      <c r="J282" s="239"/>
      <c r="K282" s="239"/>
      <c r="L282" s="244"/>
      <c r="M282" s="245"/>
      <c r="N282" s="246"/>
      <c r="O282" s="246"/>
      <c r="P282" s="246"/>
      <c r="Q282" s="246"/>
      <c r="R282" s="246"/>
      <c r="S282" s="246"/>
      <c r="T282" s="247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8" t="s">
        <v>170</v>
      </c>
      <c r="AU282" s="248" t="s">
        <v>157</v>
      </c>
      <c r="AV282" s="13" t="s">
        <v>87</v>
      </c>
      <c r="AW282" s="13" t="s">
        <v>35</v>
      </c>
      <c r="AX282" s="13" t="s">
        <v>77</v>
      </c>
      <c r="AY282" s="248" t="s">
        <v>156</v>
      </c>
    </row>
    <row r="283" s="14" customFormat="1">
      <c r="A283" s="14"/>
      <c r="B283" s="249"/>
      <c r="C283" s="250"/>
      <c r="D283" s="233" t="s">
        <v>170</v>
      </c>
      <c r="E283" s="251" t="s">
        <v>1</v>
      </c>
      <c r="F283" s="252" t="s">
        <v>174</v>
      </c>
      <c r="G283" s="250"/>
      <c r="H283" s="253">
        <v>16.32</v>
      </c>
      <c r="I283" s="254"/>
      <c r="J283" s="250"/>
      <c r="K283" s="250"/>
      <c r="L283" s="255"/>
      <c r="M283" s="256"/>
      <c r="N283" s="257"/>
      <c r="O283" s="257"/>
      <c r="P283" s="257"/>
      <c r="Q283" s="257"/>
      <c r="R283" s="257"/>
      <c r="S283" s="257"/>
      <c r="T283" s="258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9" t="s">
        <v>170</v>
      </c>
      <c r="AU283" s="259" t="s">
        <v>157</v>
      </c>
      <c r="AV283" s="14" t="s">
        <v>166</v>
      </c>
      <c r="AW283" s="14" t="s">
        <v>35</v>
      </c>
      <c r="AX283" s="14" t="s">
        <v>85</v>
      </c>
      <c r="AY283" s="259" t="s">
        <v>156</v>
      </c>
    </row>
    <row r="284" s="2" customFormat="1" ht="24.15" customHeight="1">
      <c r="A284" s="40"/>
      <c r="B284" s="41"/>
      <c r="C284" s="220" t="s">
        <v>386</v>
      </c>
      <c r="D284" s="220" t="s">
        <v>161</v>
      </c>
      <c r="E284" s="221" t="s">
        <v>2107</v>
      </c>
      <c r="F284" s="222" t="s">
        <v>2108</v>
      </c>
      <c r="G284" s="223" t="s">
        <v>209</v>
      </c>
      <c r="H284" s="224">
        <v>0.035999999999999997</v>
      </c>
      <c r="I284" s="225"/>
      <c r="J284" s="226">
        <f>ROUND(I284*H284,2)</f>
        <v>0</v>
      </c>
      <c r="K284" s="222" t="s">
        <v>165</v>
      </c>
      <c r="L284" s="46"/>
      <c r="M284" s="227" t="s">
        <v>1</v>
      </c>
      <c r="N284" s="228" t="s">
        <v>42</v>
      </c>
      <c r="O284" s="93"/>
      <c r="P284" s="229">
        <f>O284*H284</f>
        <v>0</v>
      </c>
      <c r="Q284" s="229">
        <v>0</v>
      </c>
      <c r="R284" s="229">
        <f>Q284*H284</f>
        <v>0</v>
      </c>
      <c r="S284" s="229">
        <v>0</v>
      </c>
      <c r="T284" s="230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31" t="s">
        <v>273</v>
      </c>
      <c r="AT284" s="231" t="s">
        <v>161</v>
      </c>
      <c r="AU284" s="231" t="s">
        <v>157</v>
      </c>
      <c r="AY284" s="19" t="s">
        <v>156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9" t="s">
        <v>85</v>
      </c>
      <c r="BK284" s="232">
        <f>ROUND(I284*H284,2)</f>
        <v>0</v>
      </c>
      <c r="BL284" s="19" t="s">
        <v>273</v>
      </c>
      <c r="BM284" s="231" t="s">
        <v>2109</v>
      </c>
    </row>
    <row r="285" s="2" customFormat="1">
      <c r="A285" s="40"/>
      <c r="B285" s="41"/>
      <c r="C285" s="42"/>
      <c r="D285" s="233" t="s">
        <v>168</v>
      </c>
      <c r="E285" s="42"/>
      <c r="F285" s="234" t="s">
        <v>2110</v>
      </c>
      <c r="G285" s="42"/>
      <c r="H285" s="42"/>
      <c r="I285" s="235"/>
      <c r="J285" s="42"/>
      <c r="K285" s="42"/>
      <c r="L285" s="46"/>
      <c r="M285" s="236"/>
      <c r="N285" s="237"/>
      <c r="O285" s="93"/>
      <c r="P285" s="93"/>
      <c r="Q285" s="93"/>
      <c r="R285" s="93"/>
      <c r="S285" s="93"/>
      <c r="T285" s="94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168</v>
      </c>
      <c r="AU285" s="19" t="s">
        <v>157</v>
      </c>
    </row>
    <row r="286" s="12" customFormat="1" ht="22.8" customHeight="1">
      <c r="A286" s="12"/>
      <c r="B286" s="204"/>
      <c r="C286" s="205"/>
      <c r="D286" s="206" t="s">
        <v>76</v>
      </c>
      <c r="E286" s="218" t="s">
        <v>707</v>
      </c>
      <c r="F286" s="218" t="s">
        <v>1148</v>
      </c>
      <c r="G286" s="205"/>
      <c r="H286" s="205"/>
      <c r="I286" s="208"/>
      <c r="J286" s="219">
        <f>BK286</f>
        <v>0</v>
      </c>
      <c r="K286" s="205"/>
      <c r="L286" s="210"/>
      <c r="M286" s="211"/>
      <c r="N286" s="212"/>
      <c r="O286" s="212"/>
      <c r="P286" s="213">
        <f>P287</f>
        <v>0</v>
      </c>
      <c r="Q286" s="212"/>
      <c r="R286" s="213">
        <f>R287</f>
        <v>0.0107712</v>
      </c>
      <c r="S286" s="212"/>
      <c r="T286" s="214">
        <f>T287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5" t="s">
        <v>87</v>
      </c>
      <c r="AT286" s="216" t="s">
        <v>76</v>
      </c>
      <c r="AU286" s="216" t="s">
        <v>85</v>
      </c>
      <c r="AY286" s="215" t="s">
        <v>156</v>
      </c>
      <c r="BK286" s="217">
        <f>BK287</f>
        <v>0</v>
      </c>
    </row>
    <row r="287" s="12" customFormat="1" ht="20.88" customHeight="1">
      <c r="A287" s="12"/>
      <c r="B287" s="204"/>
      <c r="C287" s="205"/>
      <c r="D287" s="206" t="s">
        <v>76</v>
      </c>
      <c r="E287" s="218" t="s">
        <v>2111</v>
      </c>
      <c r="F287" s="218" t="s">
        <v>2112</v>
      </c>
      <c r="G287" s="205"/>
      <c r="H287" s="205"/>
      <c r="I287" s="208"/>
      <c r="J287" s="219">
        <f>BK287</f>
        <v>0</v>
      </c>
      <c r="K287" s="205"/>
      <c r="L287" s="210"/>
      <c r="M287" s="211"/>
      <c r="N287" s="212"/>
      <c r="O287" s="212"/>
      <c r="P287" s="213">
        <f>SUM(P288:P302)</f>
        <v>0</v>
      </c>
      <c r="Q287" s="212"/>
      <c r="R287" s="213">
        <f>SUM(R288:R302)</f>
        <v>0.0107712</v>
      </c>
      <c r="S287" s="212"/>
      <c r="T287" s="214">
        <f>SUM(T288:T302)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5" t="s">
        <v>87</v>
      </c>
      <c r="AT287" s="216" t="s">
        <v>76</v>
      </c>
      <c r="AU287" s="216" t="s">
        <v>87</v>
      </c>
      <c r="AY287" s="215" t="s">
        <v>156</v>
      </c>
      <c r="BK287" s="217">
        <f>SUM(BK288:BK302)</f>
        <v>0</v>
      </c>
    </row>
    <row r="288" s="2" customFormat="1" ht="33" customHeight="1">
      <c r="A288" s="40"/>
      <c r="B288" s="41"/>
      <c r="C288" s="220" t="s">
        <v>159</v>
      </c>
      <c r="D288" s="220" t="s">
        <v>161</v>
      </c>
      <c r="E288" s="221" t="s">
        <v>2113</v>
      </c>
      <c r="F288" s="222" t="s">
        <v>2114</v>
      </c>
      <c r="G288" s="223" t="s">
        <v>177</v>
      </c>
      <c r="H288" s="224">
        <v>16.32</v>
      </c>
      <c r="I288" s="225"/>
      <c r="J288" s="226">
        <f>ROUND(I288*H288,2)</f>
        <v>0</v>
      </c>
      <c r="K288" s="222" t="s">
        <v>165</v>
      </c>
      <c r="L288" s="46"/>
      <c r="M288" s="227" t="s">
        <v>1</v>
      </c>
      <c r="N288" s="228" t="s">
        <v>42</v>
      </c>
      <c r="O288" s="93"/>
      <c r="P288" s="229">
        <f>O288*H288</f>
        <v>0</v>
      </c>
      <c r="Q288" s="229">
        <v>0.00023000000000000001</v>
      </c>
      <c r="R288" s="229">
        <f>Q288*H288</f>
        <v>0.0037536000000000002</v>
      </c>
      <c r="S288" s="229">
        <v>0</v>
      </c>
      <c r="T288" s="230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31" t="s">
        <v>273</v>
      </c>
      <c r="AT288" s="231" t="s">
        <v>161</v>
      </c>
      <c r="AU288" s="231" t="s">
        <v>157</v>
      </c>
      <c r="AY288" s="19" t="s">
        <v>156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9" t="s">
        <v>85</v>
      </c>
      <c r="BK288" s="232">
        <f>ROUND(I288*H288,2)</f>
        <v>0</v>
      </c>
      <c r="BL288" s="19" t="s">
        <v>273</v>
      </c>
      <c r="BM288" s="231" t="s">
        <v>2115</v>
      </c>
    </row>
    <row r="289" s="2" customFormat="1">
      <c r="A289" s="40"/>
      <c r="B289" s="41"/>
      <c r="C289" s="42"/>
      <c r="D289" s="233" t="s">
        <v>168</v>
      </c>
      <c r="E289" s="42"/>
      <c r="F289" s="234" t="s">
        <v>2116</v>
      </c>
      <c r="G289" s="42"/>
      <c r="H289" s="42"/>
      <c r="I289" s="235"/>
      <c r="J289" s="42"/>
      <c r="K289" s="42"/>
      <c r="L289" s="46"/>
      <c r="M289" s="236"/>
      <c r="N289" s="237"/>
      <c r="O289" s="93"/>
      <c r="P289" s="93"/>
      <c r="Q289" s="93"/>
      <c r="R289" s="93"/>
      <c r="S289" s="93"/>
      <c r="T289" s="94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168</v>
      </c>
      <c r="AU289" s="19" t="s">
        <v>157</v>
      </c>
    </row>
    <row r="290" s="15" customFormat="1">
      <c r="A290" s="15"/>
      <c r="B290" s="260"/>
      <c r="C290" s="261"/>
      <c r="D290" s="233" t="s">
        <v>170</v>
      </c>
      <c r="E290" s="262" t="s">
        <v>1</v>
      </c>
      <c r="F290" s="263" t="s">
        <v>1979</v>
      </c>
      <c r="G290" s="261"/>
      <c r="H290" s="262" t="s">
        <v>1</v>
      </c>
      <c r="I290" s="264"/>
      <c r="J290" s="261"/>
      <c r="K290" s="261"/>
      <c r="L290" s="265"/>
      <c r="M290" s="266"/>
      <c r="N290" s="267"/>
      <c r="O290" s="267"/>
      <c r="P290" s="267"/>
      <c r="Q290" s="267"/>
      <c r="R290" s="267"/>
      <c r="S290" s="267"/>
      <c r="T290" s="268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9" t="s">
        <v>170</v>
      </c>
      <c r="AU290" s="269" t="s">
        <v>157</v>
      </c>
      <c r="AV290" s="15" t="s">
        <v>85</v>
      </c>
      <c r="AW290" s="15" t="s">
        <v>35</v>
      </c>
      <c r="AX290" s="15" t="s">
        <v>77</v>
      </c>
      <c r="AY290" s="269" t="s">
        <v>156</v>
      </c>
    </row>
    <row r="291" s="13" customFormat="1">
      <c r="A291" s="13"/>
      <c r="B291" s="238"/>
      <c r="C291" s="239"/>
      <c r="D291" s="233" t="s">
        <v>170</v>
      </c>
      <c r="E291" s="240" t="s">
        <v>1</v>
      </c>
      <c r="F291" s="241" t="s">
        <v>2077</v>
      </c>
      <c r="G291" s="239"/>
      <c r="H291" s="242">
        <v>16.32</v>
      </c>
      <c r="I291" s="243"/>
      <c r="J291" s="239"/>
      <c r="K291" s="239"/>
      <c r="L291" s="244"/>
      <c r="M291" s="245"/>
      <c r="N291" s="246"/>
      <c r="O291" s="246"/>
      <c r="P291" s="246"/>
      <c r="Q291" s="246"/>
      <c r="R291" s="246"/>
      <c r="S291" s="246"/>
      <c r="T291" s="24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8" t="s">
        <v>170</v>
      </c>
      <c r="AU291" s="248" t="s">
        <v>157</v>
      </c>
      <c r="AV291" s="13" t="s">
        <v>87</v>
      </c>
      <c r="AW291" s="13" t="s">
        <v>35</v>
      </c>
      <c r="AX291" s="13" t="s">
        <v>77</v>
      </c>
      <c r="AY291" s="248" t="s">
        <v>156</v>
      </c>
    </row>
    <row r="292" s="14" customFormat="1">
      <c r="A292" s="14"/>
      <c r="B292" s="249"/>
      <c r="C292" s="250"/>
      <c r="D292" s="233" t="s">
        <v>170</v>
      </c>
      <c r="E292" s="251" t="s">
        <v>1</v>
      </c>
      <c r="F292" s="252" t="s">
        <v>174</v>
      </c>
      <c r="G292" s="250"/>
      <c r="H292" s="253">
        <v>16.32</v>
      </c>
      <c r="I292" s="254"/>
      <c r="J292" s="250"/>
      <c r="K292" s="250"/>
      <c r="L292" s="255"/>
      <c r="M292" s="256"/>
      <c r="N292" s="257"/>
      <c r="O292" s="257"/>
      <c r="P292" s="257"/>
      <c r="Q292" s="257"/>
      <c r="R292" s="257"/>
      <c r="S292" s="257"/>
      <c r="T292" s="258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9" t="s">
        <v>170</v>
      </c>
      <c r="AU292" s="259" t="s">
        <v>157</v>
      </c>
      <c r="AV292" s="14" t="s">
        <v>166</v>
      </c>
      <c r="AW292" s="14" t="s">
        <v>35</v>
      </c>
      <c r="AX292" s="14" t="s">
        <v>85</v>
      </c>
      <c r="AY292" s="259" t="s">
        <v>156</v>
      </c>
    </row>
    <row r="293" s="2" customFormat="1" ht="24.15" customHeight="1">
      <c r="A293" s="40"/>
      <c r="B293" s="41"/>
      <c r="C293" s="220" t="s">
        <v>397</v>
      </c>
      <c r="D293" s="220" t="s">
        <v>161</v>
      </c>
      <c r="E293" s="221" t="s">
        <v>2117</v>
      </c>
      <c r="F293" s="222" t="s">
        <v>2118</v>
      </c>
      <c r="G293" s="223" t="s">
        <v>177</v>
      </c>
      <c r="H293" s="224">
        <v>16.32</v>
      </c>
      <c r="I293" s="225"/>
      <c r="J293" s="226">
        <f>ROUND(I293*H293,2)</f>
        <v>0</v>
      </c>
      <c r="K293" s="222" t="s">
        <v>165</v>
      </c>
      <c r="L293" s="46"/>
      <c r="M293" s="227" t="s">
        <v>1</v>
      </c>
      <c r="N293" s="228" t="s">
        <v>42</v>
      </c>
      <c r="O293" s="93"/>
      <c r="P293" s="229">
        <f>O293*H293</f>
        <v>0</v>
      </c>
      <c r="Q293" s="229">
        <v>0</v>
      </c>
      <c r="R293" s="229">
        <f>Q293*H293</f>
        <v>0</v>
      </c>
      <c r="S293" s="229">
        <v>0</v>
      </c>
      <c r="T293" s="230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31" t="s">
        <v>273</v>
      </c>
      <c r="AT293" s="231" t="s">
        <v>161</v>
      </c>
      <c r="AU293" s="231" t="s">
        <v>157</v>
      </c>
      <c r="AY293" s="19" t="s">
        <v>156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9" t="s">
        <v>85</v>
      </c>
      <c r="BK293" s="232">
        <f>ROUND(I293*H293,2)</f>
        <v>0</v>
      </c>
      <c r="BL293" s="19" t="s">
        <v>273</v>
      </c>
      <c r="BM293" s="231" t="s">
        <v>2119</v>
      </c>
    </row>
    <row r="294" s="2" customFormat="1">
      <c r="A294" s="40"/>
      <c r="B294" s="41"/>
      <c r="C294" s="42"/>
      <c r="D294" s="233" t="s">
        <v>168</v>
      </c>
      <c r="E294" s="42"/>
      <c r="F294" s="234" t="s">
        <v>2120</v>
      </c>
      <c r="G294" s="42"/>
      <c r="H294" s="42"/>
      <c r="I294" s="235"/>
      <c r="J294" s="42"/>
      <c r="K294" s="42"/>
      <c r="L294" s="46"/>
      <c r="M294" s="236"/>
      <c r="N294" s="237"/>
      <c r="O294" s="93"/>
      <c r="P294" s="93"/>
      <c r="Q294" s="93"/>
      <c r="R294" s="93"/>
      <c r="S294" s="93"/>
      <c r="T294" s="94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168</v>
      </c>
      <c r="AU294" s="19" t="s">
        <v>157</v>
      </c>
    </row>
    <row r="295" s="15" customFormat="1">
      <c r="A295" s="15"/>
      <c r="B295" s="260"/>
      <c r="C295" s="261"/>
      <c r="D295" s="233" t="s">
        <v>170</v>
      </c>
      <c r="E295" s="262" t="s">
        <v>1</v>
      </c>
      <c r="F295" s="263" t="s">
        <v>1979</v>
      </c>
      <c r="G295" s="261"/>
      <c r="H295" s="262" t="s">
        <v>1</v>
      </c>
      <c r="I295" s="264"/>
      <c r="J295" s="261"/>
      <c r="K295" s="261"/>
      <c r="L295" s="265"/>
      <c r="M295" s="266"/>
      <c r="N295" s="267"/>
      <c r="O295" s="267"/>
      <c r="P295" s="267"/>
      <c r="Q295" s="267"/>
      <c r="R295" s="267"/>
      <c r="S295" s="267"/>
      <c r="T295" s="268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9" t="s">
        <v>170</v>
      </c>
      <c r="AU295" s="269" t="s">
        <v>157</v>
      </c>
      <c r="AV295" s="15" t="s">
        <v>85</v>
      </c>
      <c r="AW295" s="15" t="s">
        <v>35</v>
      </c>
      <c r="AX295" s="15" t="s">
        <v>77</v>
      </c>
      <c r="AY295" s="269" t="s">
        <v>156</v>
      </c>
    </row>
    <row r="296" s="13" customFormat="1">
      <c r="A296" s="13"/>
      <c r="B296" s="238"/>
      <c r="C296" s="239"/>
      <c r="D296" s="233" t="s">
        <v>170</v>
      </c>
      <c r="E296" s="240" t="s">
        <v>1</v>
      </c>
      <c r="F296" s="241" t="s">
        <v>2077</v>
      </c>
      <c r="G296" s="239"/>
      <c r="H296" s="242">
        <v>16.32</v>
      </c>
      <c r="I296" s="243"/>
      <c r="J296" s="239"/>
      <c r="K296" s="239"/>
      <c r="L296" s="244"/>
      <c r="M296" s="245"/>
      <c r="N296" s="246"/>
      <c r="O296" s="246"/>
      <c r="P296" s="246"/>
      <c r="Q296" s="246"/>
      <c r="R296" s="246"/>
      <c r="S296" s="246"/>
      <c r="T296" s="247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8" t="s">
        <v>170</v>
      </c>
      <c r="AU296" s="248" t="s">
        <v>157</v>
      </c>
      <c r="AV296" s="13" t="s">
        <v>87</v>
      </c>
      <c r="AW296" s="13" t="s">
        <v>35</v>
      </c>
      <c r="AX296" s="13" t="s">
        <v>77</v>
      </c>
      <c r="AY296" s="248" t="s">
        <v>156</v>
      </c>
    </row>
    <row r="297" s="14" customFormat="1">
      <c r="A297" s="14"/>
      <c r="B297" s="249"/>
      <c r="C297" s="250"/>
      <c r="D297" s="233" t="s">
        <v>170</v>
      </c>
      <c r="E297" s="251" t="s">
        <v>1</v>
      </c>
      <c r="F297" s="252" t="s">
        <v>174</v>
      </c>
      <c r="G297" s="250"/>
      <c r="H297" s="253">
        <v>16.32</v>
      </c>
      <c r="I297" s="254"/>
      <c r="J297" s="250"/>
      <c r="K297" s="250"/>
      <c r="L297" s="255"/>
      <c r="M297" s="256"/>
      <c r="N297" s="257"/>
      <c r="O297" s="257"/>
      <c r="P297" s="257"/>
      <c r="Q297" s="257"/>
      <c r="R297" s="257"/>
      <c r="S297" s="257"/>
      <c r="T297" s="258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9" t="s">
        <v>170</v>
      </c>
      <c r="AU297" s="259" t="s">
        <v>157</v>
      </c>
      <c r="AV297" s="14" t="s">
        <v>166</v>
      </c>
      <c r="AW297" s="14" t="s">
        <v>35</v>
      </c>
      <c r="AX297" s="14" t="s">
        <v>85</v>
      </c>
      <c r="AY297" s="259" t="s">
        <v>156</v>
      </c>
    </row>
    <row r="298" s="2" customFormat="1" ht="24.15" customHeight="1">
      <c r="A298" s="40"/>
      <c r="B298" s="41"/>
      <c r="C298" s="220" t="s">
        <v>408</v>
      </c>
      <c r="D298" s="220" t="s">
        <v>161</v>
      </c>
      <c r="E298" s="221" t="s">
        <v>2121</v>
      </c>
      <c r="F298" s="222" t="s">
        <v>2122</v>
      </c>
      <c r="G298" s="223" t="s">
        <v>177</v>
      </c>
      <c r="H298" s="224">
        <v>16.32</v>
      </c>
      <c r="I298" s="225"/>
      <c r="J298" s="226">
        <f>ROUND(I298*H298,2)</f>
        <v>0</v>
      </c>
      <c r="K298" s="222" t="s">
        <v>165</v>
      </c>
      <c r="L298" s="46"/>
      <c r="M298" s="227" t="s">
        <v>1</v>
      </c>
      <c r="N298" s="228" t="s">
        <v>42</v>
      </c>
      <c r="O298" s="93"/>
      <c r="P298" s="229">
        <f>O298*H298</f>
        <v>0</v>
      </c>
      <c r="Q298" s="229">
        <v>0.00042999999999999999</v>
      </c>
      <c r="R298" s="229">
        <f>Q298*H298</f>
        <v>0.0070175999999999997</v>
      </c>
      <c r="S298" s="229">
        <v>0</v>
      </c>
      <c r="T298" s="230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31" t="s">
        <v>273</v>
      </c>
      <c r="AT298" s="231" t="s">
        <v>161</v>
      </c>
      <c r="AU298" s="231" t="s">
        <v>157</v>
      </c>
      <c r="AY298" s="19" t="s">
        <v>156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9" t="s">
        <v>85</v>
      </c>
      <c r="BK298" s="232">
        <f>ROUND(I298*H298,2)</f>
        <v>0</v>
      </c>
      <c r="BL298" s="19" t="s">
        <v>273</v>
      </c>
      <c r="BM298" s="231" t="s">
        <v>2123</v>
      </c>
    </row>
    <row r="299" s="2" customFormat="1">
      <c r="A299" s="40"/>
      <c r="B299" s="41"/>
      <c r="C299" s="42"/>
      <c r="D299" s="233" t="s">
        <v>168</v>
      </c>
      <c r="E299" s="42"/>
      <c r="F299" s="234" t="s">
        <v>2124</v>
      </c>
      <c r="G299" s="42"/>
      <c r="H299" s="42"/>
      <c r="I299" s="235"/>
      <c r="J299" s="42"/>
      <c r="K299" s="42"/>
      <c r="L299" s="46"/>
      <c r="M299" s="236"/>
      <c r="N299" s="237"/>
      <c r="O299" s="93"/>
      <c r="P299" s="93"/>
      <c r="Q299" s="93"/>
      <c r="R299" s="93"/>
      <c r="S299" s="93"/>
      <c r="T299" s="94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168</v>
      </c>
      <c r="AU299" s="19" t="s">
        <v>157</v>
      </c>
    </row>
    <row r="300" s="15" customFormat="1">
      <c r="A300" s="15"/>
      <c r="B300" s="260"/>
      <c r="C300" s="261"/>
      <c r="D300" s="233" t="s">
        <v>170</v>
      </c>
      <c r="E300" s="262" t="s">
        <v>1</v>
      </c>
      <c r="F300" s="263" t="s">
        <v>1979</v>
      </c>
      <c r="G300" s="261"/>
      <c r="H300" s="262" t="s">
        <v>1</v>
      </c>
      <c r="I300" s="264"/>
      <c r="J300" s="261"/>
      <c r="K300" s="261"/>
      <c r="L300" s="265"/>
      <c r="M300" s="266"/>
      <c r="N300" s="267"/>
      <c r="O300" s="267"/>
      <c r="P300" s="267"/>
      <c r="Q300" s="267"/>
      <c r="R300" s="267"/>
      <c r="S300" s="267"/>
      <c r="T300" s="268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9" t="s">
        <v>170</v>
      </c>
      <c r="AU300" s="269" t="s">
        <v>157</v>
      </c>
      <c r="AV300" s="15" t="s">
        <v>85</v>
      </c>
      <c r="AW300" s="15" t="s">
        <v>35</v>
      </c>
      <c r="AX300" s="15" t="s">
        <v>77</v>
      </c>
      <c r="AY300" s="269" t="s">
        <v>156</v>
      </c>
    </row>
    <row r="301" s="13" customFormat="1">
      <c r="A301" s="13"/>
      <c r="B301" s="238"/>
      <c r="C301" s="239"/>
      <c r="D301" s="233" t="s">
        <v>170</v>
      </c>
      <c r="E301" s="240" t="s">
        <v>1</v>
      </c>
      <c r="F301" s="241" t="s">
        <v>2077</v>
      </c>
      <c r="G301" s="239"/>
      <c r="H301" s="242">
        <v>16.32</v>
      </c>
      <c r="I301" s="243"/>
      <c r="J301" s="239"/>
      <c r="K301" s="239"/>
      <c r="L301" s="244"/>
      <c r="M301" s="245"/>
      <c r="N301" s="246"/>
      <c r="O301" s="246"/>
      <c r="P301" s="246"/>
      <c r="Q301" s="246"/>
      <c r="R301" s="246"/>
      <c r="S301" s="246"/>
      <c r="T301" s="247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8" t="s">
        <v>170</v>
      </c>
      <c r="AU301" s="248" t="s">
        <v>157</v>
      </c>
      <c r="AV301" s="13" t="s">
        <v>87</v>
      </c>
      <c r="AW301" s="13" t="s">
        <v>35</v>
      </c>
      <c r="AX301" s="13" t="s">
        <v>77</v>
      </c>
      <c r="AY301" s="248" t="s">
        <v>156</v>
      </c>
    </row>
    <row r="302" s="14" customFormat="1">
      <c r="A302" s="14"/>
      <c r="B302" s="249"/>
      <c r="C302" s="250"/>
      <c r="D302" s="233" t="s">
        <v>170</v>
      </c>
      <c r="E302" s="251" t="s">
        <v>1</v>
      </c>
      <c r="F302" s="252" t="s">
        <v>174</v>
      </c>
      <c r="G302" s="250"/>
      <c r="H302" s="253">
        <v>16.32</v>
      </c>
      <c r="I302" s="254"/>
      <c r="J302" s="250"/>
      <c r="K302" s="250"/>
      <c r="L302" s="255"/>
      <c r="M302" s="256"/>
      <c r="N302" s="257"/>
      <c r="O302" s="257"/>
      <c r="P302" s="257"/>
      <c r="Q302" s="257"/>
      <c r="R302" s="257"/>
      <c r="S302" s="257"/>
      <c r="T302" s="258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9" t="s">
        <v>170</v>
      </c>
      <c r="AU302" s="259" t="s">
        <v>157</v>
      </c>
      <c r="AV302" s="14" t="s">
        <v>166</v>
      </c>
      <c r="AW302" s="14" t="s">
        <v>35</v>
      </c>
      <c r="AX302" s="14" t="s">
        <v>85</v>
      </c>
      <c r="AY302" s="259" t="s">
        <v>156</v>
      </c>
    </row>
    <row r="303" s="12" customFormat="1" ht="25.92" customHeight="1">
      <c r="A303" s="12"/>
      <c r="B303" s="204"/>
      <c r="C303" s="205"/>
      <c r="D303" s="206" t="s">
        <v>76</v>
      </c>
      <c r="E303" s="207" t="s">
        <v>1957</v>
      </c>
      <c r="F303" s="207" t="s">
        <v>1958</v>
      </c>
      <c r="G303" s="205"/>
      <c r="H303" s="205"/>
      <c r="I303" s="208"/>
      <c r="J303" s="209">
        <f>BK303</f>
        <v>0</v>
      </c>
      <c r="K303" s="205"/>
      <c r="L303" s="210"/>
      <c r="M303" s="211"/>
      <c r="N303" s="212"/>
      <c r="O303" s="212"/>
      <c r="P303" s="213">
        <f>SUM(P304:P307)</f>
        <v>0</v>
      </c>
      <c r="Q303" s="212"/>
      <c r="R303" s="213">
        <f>SUM(R304:R307)</f>
        <v>0</v>
      </c>
      <c r="S303" s="212"/>
      <c r="T303" s="214">
        <f>SUM(T304:T307)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15" t="s">
        <v>166</v>
      </c>
      <c r="AT303" s="216" t="s">
        <v>76</v>
      </c>
      <c r="AU303" s="216" t="s">
        <v>77</v>
      </c>
      <c r="AY303" s="215" t="s">
        <v>156</v>
      </c>
      <c r="BK303" s="217">
        <f>SUM(BK304:BK307)</f>
        <v>0</v>
      </c>
    </row>
    <row r="304" s="2" customFormat="1" ht="24.15" customHeight="1">
      <c r="A304" s="40"/>
      <c r="B304" s="41"/>
      <c r="C304" s="220" t="s">
        <v>413</v>
      </c>
      <c r="D304" s="220" t="s">
        <v>161</v>
      </c>
      <c r="E304" s="221" t="s">
        <v>2125</v>
      </c>
      <c r="F304" s="222" t="s">
        <v>2126</v>
      </c>
      <c r="G304" s="223" t="s">
        <v>1961</v>
      </c>
      <c r="H304" s="224">
        <v>15</v>
      </c>
      <c r="I304" s="225"/>
      <c r="J304" s="226">
        <f>ROUND(I304*H304,2)</f>
        <v>0</v>
      </c>
      <c r="K304" s="222" t="s">
        <v>165</v>
      </c>
      <c r="L304" s="46"/>
      <c r="M304" s="227" t="s">
        <v>1</v>
      </c>
      <c r="N304" s="228" t="s">
        <v>42</v>
      </c>
      <c r="O304" s="93"/>
      <c r="P304" s="229">
        <f>O304*H304</f>
        <v>0</v>
      </c>
      <c r="Q304" s="229">
        <v>0</v>
      </c>
      <c r="R304" s="229">
        <f>Q304*H304</f>
        <v>0</v>
      </c>
      <c r="S304" s="229">
        <v>0</v>
      </c>
      <c r="T304" s="230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31" t="s">
        <v>1763</v>
      </c>
      <c r="AT304" s="231" t="s">
        <v>161</v>
      </c>
      <c r="AU304" s="231" t="s">
        <v>85</v>
      </c>
      <c r="AY304" s="19" t="s">
        <v>156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9" t="s">
        <v>85</v>
      </c>
      <c r="BK304" s="232">
        <f>ROUND(I304*H304,2)</f>
        <v>0</v>
      </c>
      <c r="BL304" s="19" t="s">
        <v>1763</v>
      </c>
      <c r="BM304" s="231" t="s">
        <v>2127</v>
      </c>
    </row>
    <row r="305" s="2" customFormat="1">
      <c r="A305" s="40"/>
      <c r="B305" s="41"/>
      <c r="C305" s="42"/>
      <c r="D305" s="233" t="s">
        <v>168</v>
      </c>
      <c r="E305" s="42"/>
      <c r="F305" s="234" t="s">
        <v>2128</v>
      </c>
      <c r="G305" s="42"/>
      <c r="H305" s="42"/>
      <c r="I305" s="235"/>
      <c r="J305" s="42"/>
      <c r="K305" s="42"/>
      <c r="L305" s="46"/>
      <c r="M305" s="236"/>
      <c r="N305" s="237"/>
      <c r="O305" s="93"/>
      <c r="P305" s="93"/>
      <c r="Q305" s="93"/>
      <c r="R305" s="93"/>
      <c r="S305" s="93"/>
      <c r="T305" s="94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168</v>
      </c>
      <c r="AU305" s="19" t="s">
        <v>85</v>
      </c>
    </row>
    <row r="306" s="13" customFormat="1">
      <c r="A306" s="13"/>
      <c r="B306" s="238"/>
      <c r="C306" s="239"/>
      <c r="D306" s="233" t="s">
        <v>170</v>
      </c>
      <c r="E306" s="240" t="s">
        <v>1</v>
      </c>
      <c r="F306" s="241" t="s">
        <v>268</v>
      </c>
      <c r="G306" s="239"/>
      <c r="H306" s="242">
        <v>15</v>
      </c>
      <c r="I306" s="243"/>
      <c r="J306" s="239"/>
      <c r="K306" s="239"/>
      <c r="L306" s="244"/>
      <c r="M306" s="245"/>
      <c r="N306" s="246"/>
      <c r="O306" s="246"/>
      <c r="P306" s="246"/>
      <c r="Q306" s="246"/>
      <c r="R306" s="246"/>
      <c r="S306" s="246"/>
      <c r="T306" s="247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8" t="s">
        <v>170</v>
      </c>
      <c r="AU306" s="248" t="s">
        <v>85</v>
      </c>
      <c r="AV306" s="13" t="s">
        <v>87</v>
      </c>
      <c r="AW306" s="13" t="s">
        <v>35</v>
      </c>
      <c r="AX306" s="13" t="s">
        <v>77</v>
      </c>
      <c r="AY306" s="248" t="s">
        <v>156</v>
      </c>
    </row>
    <row r="307" s="14" customFormat="1">
      <c r="A307" s="14"/>
      <c r="B307" s="249"/>
      <c r="C307" s="250"/>
      <c r="D307" s="233" t="s">
        <v>170</v>
      </c>
      <c r="E307" s="251" t="s">
        <v>1</v>
      </c>
      <c r="F307" s="252" t="s">
        <v>174</v>
      </c>
      <c r="G307" s="250"/>
      <c r="H307" s="253">
        <v>15</v>
      </c>
      <c r="I307" s="254"/>
      <c r="J307" s="250"/>
      <c r="K307" s="250"/>
      <c r="L307" s="255"/>
      <c r="M307" s="291"/>
      <c r="N307" s="292"/>
      <c r="O307" s="292"/>
      <c r="P307" s="292"/>
      <c r="Q307" s="292"/>
      <c r="R307" s="292"/>
      <c r="S307" s="292"/>
      <c r="T307" s="29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9" t="s">
        <v>170</v>
      </c>
      <c r="AU307" s="259" t="s">
        <v>85</v>
      </c>
      <c r="AV307" s="14" t="s">
        <v>166</v>
      </c>
      <c r="AW307" s="14" t="s">
        <v>35</v>
      </c>
      <c r="AX307" s="14" t="s">
        <v>85</v>
      </c>
      <c r="AY307" s="259" t="s">
        <v>156</v>
      </c>
    </row>
    <row r="308" s="2" customFormat="1" ht="6.96" customHeight="1">
      <c r="A308" s="40"/>
      <c r="B308" s="68"/>
      <c r="C308" s="69"/>
      <c r="D308" s="69"/>
      <c r="E308" s="69"/>
      <c r="F308" s="69"/>
      <c r="G308" s="69"/>
      <c r="H308" s="69"/>
      <c r="I308" s="69"/>
      <c r="J308" s="69"/>
      <c r="K308" s="69"/>
      <c r="L308" s="46"/>
      <c r="M308" s="40"/>
      <c r="O308" s="40"/>
      <c r="P308" s="40"/>
      <c r="Q308" s="40"/>
      <c r="R308" s="40"/>
      <c r="S308" s="40"/>
      <c r="T308" s="40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</row>
  </sheetData>
  <sheetProtection sheet="1" autoFilter="0" formatColumns="0" formatRows="0" objects="1" scenarios="1" spinCount="100000" saltValue="LvDrPjhOXrfVYp7ERYfi3J9eU+hnN95GMJmcZxGMBMKhNYfenX5NTntpfYOdUkHPli7YVtfYRALSZz8EBuJKMA==" hashValue="DZFuVavxTwttAOAAAGjHi8qpjiwx8K1Z7wNjyWX7Ed/6XHD7tqpuWjGJMkdUHrva7l++So7ZO/ChzOMp0IFScQ==" algorithmName="SHA-512" password="CC35"/>
  <autoFilter ref="C133:K307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2"/>
      <c r="AT3" s="19" t="s">
        <v>87</v>
      </c>
    </row>
    <row r="4" s="1" customFormat="1" ht="24.96" customHeight="1">
      <c r="B4" s="22"/>
      <c r="D4" s="140" t="s">
        <v>103</v>
      </c>
      <c r="L4" s="22"/>
      <c r="M4" s="141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2" t="s">
        <v>16</v>
      </c>
      <c r="L6" s="22"/>
    </row>
    <row r="7" s="1" customFormat="1" ht="16.5" customHeight="1">
      <c r="B7" s="22"/>
      <c r="E7" s="143" t="str">
        <f>'Rekapitulace stavby'!K6</f>
        <v>SPŠT - oprava sociálních zařízení a stavební úpravy v budově A</v>
      </c>
      <c r="F7" s="142"/>
      <c r="G7" s="142"/>
      <c r="H7" s="142"/>
      <c r="L7" s="22"/>
    </row>
    <row r="8" s="2" customFormat="1" ht="12" customHeight="1">
      <c r="A8" s="40"/>
      <c r="B8" s="46"/>
      <c r="C8" s="40"/>
      <c r="D8" s="142" t="s">
        <v>104</v>
      </c>
      <c r="E8" s="40"/>
      <c r="F8" s="40"/>
      <c r="G8" s="40"/>
      <c r="H8" s="40"/>
      <c r="I8" s="40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4" t="s">
        <v>2129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2" t="s">
        <v>18</v>
      </c>
      <c r="E11" s="40"/>
      <c r="F11" s="145" t="s">
        <v>1</v>
      </c>
      <c r="G11" s="40"/>
      <c r="H11" s="40"/>
      <c r="I11" s="142" t="s">
        <v>19</v>
      </c>
      <c r="J11" s="145" t="s">
        <v>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2" t="s">
        <v>20</v>
      </c>
      <c r="E12" s="40"/>
      <c r="F12" s="145" t="s">
        <v>21</v>
      </c>
      <c r="G12" s="40"/>
      <c r="H12" s="40"/>
      <c r="I12" s="142" t="s">
        <v>22</v>
      </c>
      <c r="J12" s="146" t="str">
        <f>'Rekapitulace stavby'!AN8</f>
        <v>16. 12. 2024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2" t="s">
        <v>24</v>
      </c>
      <c r="E14" s="40"/>
      <c r="F14" s="40"/>
      <c r="G14" s="40"/>
      <c r="H14" s="40"/>
      <c r="I14" s="142" t="s">
        <v>25</v>
      </c>
      <c r="J14" s="145" t="s">
        <v>26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5" t="s">
        <v>27</v>
      </c>
      <c r="F15" s="40"/>
      <c r="G15" s="40"/>
      <c r="H15" s="40"/>
      <c r="I15" s="142" t="s">
        <v>28</v>
      </c>
      <c r="J15" s="145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2" t="s">
        <v>29</v>
      </c>
      <c r="E17" s="40"/>
      <c r="F17" s="40"/>
      <c r="G17" s="40"/>
      <c r="H17" s="40"/>
      <c r="I17" s="142" t="s">
        <v>25</v>
      </c>
      <c r="J17" s="35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5"/>
      <c r="G18" s="145"/>
      <c r="H18" s="145"/>
      <c r="I18" s="142" t="s">
        <v>28</v>
      </c>
      <c r="J18" s="35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2" t="s">
        <v>31</v>
      </c>
      <c r="E20" s="40"/>
      <c r="F20" s="40"/>
      <c r="G20" s="40"/>
      <c r="H20" s="40"/>
      <c r="I20" s="142" t="s">
        <v>25</v>
      </c>
      <c r="J20" s="145" t="s">
        <v>1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5" t="s">
        <v>2130</v>
      </c>
      <c r="F21" s="40"/>
      <c r="G21" s="40"/>
      <c r="H21" s="40"/>
      <c r="I21" s="142" t="s">
        <v>28</v>
      </c>
      <c r="J21" s="145" t="s">
        <v>1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2" t="s">
        <v>34</v>
      </c>
      <c r="E23" s="40"/>
      <c r="F23" s="40"/>
      <c r="G23" s="40"/>
      <c r="H23" s="40"/>
      <c r="I23" s="142" t="s">
        <v>25</v>
      </c>
      <c r="J23" s="145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5" t="s">
        <v>2130</v>
      </c>
      <c r="F24" s="40"/>
      <c r="G24" s="40"/>
      <c r="H24" s="40"/>
      <c r="I24" s="142" t="s">
        <v>28</v>
      </c>
      <c r="J24" s="145" t="s">
        <v>1</v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2" t="s">
        <v>36</v>
      </c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1"/>
      <c r="E29" s="151"/>
      <c r="F29" s="151"/>
      <c r="G29" s="151"/>
      <c r="H29" s="151"/>
      <c r="I29" s="151"/>
      <c r="J29" s="151"/>
      <c r="K29" s="151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2" t="s">
        <v>37</v>
      </c>
      <c r="E30" s="40"/>
      <c r="F30" s="40"/>
      <c r="G30" s="40"/>
      <c r="H30" s="40"/>
      <c r="I30" s="40"/>
      <c r="J30" s="153">
        <f>ROUND(J118, 2)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1"/>
      <c r="E31" s="151"/>
      <c r="F31" s="151"/>
      <c r="G31" s="151"/>
      <c r="H31" s="151"/>
      <c r="I31" s="151"/>
      <c r="J31" s="151"/>
      <c r="K31" s="151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4" t="s">
        <v>39</v>
      </c>
      <c r="G32" s="40"/>
      <c r="H32" s="40"/>
      <c r="I32" s="154" t="s">
        <v>38</v>
      </c>
      <c r="J32" s="154" t="s">
        <v>40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41</v>
      </c>
      <c r="E33" s="142" t="s">
        <v>42</v>
      </c>
      <c r="F33" s="156">
        <f>ROUND((SUM(BE118:BE178)),  2)</f>
        <v>0</v>
      </c>
      <c r="G33" s="40"/>
      <c r="H33" s="40"/>
      <c r="I33" s="157">
        <v>0.20999999999999999</v>
      </c>
      <c r="J33" s="156">
        <f>ROUND(((SUM(BE118:BE178))*I33),  2)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2" t="s">
        <v>43</v>
      </c>
      <c r="F34" s="156">
        <f>ROUND((SUM(BF118:BF178)),  2)</f>
        <v>0</v>
      </c>
      <c r="G34" s="40"/>
      <c r="H34" s="40"/>
      <c r="I34" s="157">
        <v>0.12</v>
      </c>
      <c r="J34" s="156">
        <f>ROUND(((SUM(BF118:BF178))*I34), 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2" t="s">
        <v>44</v>
      </c>
      <c r="F35" s="156">
        <f>ROUND((SUM(BG118:BG178)),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2" t="s">
        <v>45</v>
      </c>
      <c r="F36" s="156">
        <f>ROUND((SUM(BH118:BH178)),  2)</f>
        <v>0</v>
      </c>
      <c r="G36" s="40"/>
      <c r="H36" s="40"/>
      <c r="I36" s="157">
        <v>0.12</v>
      </c>
      <c r="J36" s="156">
        <f>0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2" t="s">
        <v>46</v>
      </c>
      <c r="F37" s="156">
        <f>ROUND((SUM(BI118:BI178)),  2)</f>
        <v>0</v>
      </c>
      <c r="G37" s="40"/>
      <c r="H37" s="40"/>
      <c r="I37" s="157">
        <v>0</v>
      </c>
      <c r="J37" s="156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47</v>
      </c>
      <c r="E39" s="160"/>
      <c r="F39" s="160"/>
      <c r="G39" s="161" t="s">
        <v>48</v>
      </c>
      <c r="H39" s="162" t="s">
        <v>49</v>
      </c>
      <c r="I39" s="160"/>
      <c r="J39" s="163">
        <f>SUM(J30:J37)</f>
        <v>0</v>
      </c>
      <c r="K39" s="164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5"/>
      <c r="D50" s="165" t="s">
        <v>50</v>
      </c>
      <c r="E50" s="166"/>
      <c r="F50" s="166"/>
      <c r="G50" s="165" t="s">
        <v>51</v>
      </c>
      <c r="H50" s="166"/>
      <c r="I50" s="166"/>
      <c r="J50" s="166"/>
      <c r="K50" s="166"/>
      <c r="L50" s="6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40"/>
      <c r="B61" s="46"/>
      <c r="C61" s="40"/>
      <c r="D61" s="167" t="s">
        <v>52</v>
      </c>
      <c r="E61" s="168"/>
      <c r="F61" s="169" t="s">
        <v>53</v>
      </c>
      <c r="G61" s="167" t="s">
        <v>52</v>
      </c>
      <c r="H61" s="168"/>
      <c r="I61" s="168"/>
      <c r="J61" s="170" t="s">
        <v>53</v>
      </c>
      <c r="K61" s="168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40"/>
      <c r="B65" s="46"/>
      <c r="C65" s="40"/>
      <c r="D65" s="165" t="s">
        <v>54</v>
      </c>
      <c r="E65" s="171"/>
      <c r="F65" s="171"/>
      <c r="G65" s="165" t="s">
        <v>55</v>
      </c>
      <c r="H65" s="171"/>
      <c r="I65" s="171"/>
      <c r="J65" s="171"/>
      <c r="K65" s="17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40"/>
      <c r="B76" s="46"/>
      <c r="C76" s="40"/>
      <c r="D76" s="167" t="s">
        <v>52</v>
      </c>
      <c r="E76" s="168"/>
      <c r="F76" s="169" t="s">
        <v>53</v>
      </c>
      <c r="G76" s="167" t="s">
        <v>52</v>
      </c>
      <c r="H76" s="168"/>
      <c r="I76" s="168"/>
      <c r="J76" s="170" t="s">
        <v>53</v>
      </c>
      <c r="K76" s="168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106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76" t="str">
        <f>E7</f>
        <v>SPŠT - oprava sociálních zařízení a stavební úpravy v budově A</v>
      </c>
      <c r="F85" s="34"/>
      <c r="G85" s="34"/>
      <c r="H85" s="34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104</v>
      </c>
      <c r="D86" s="42"/>
      <c r="E86" s="42"/>
      <c r="F86" s="42"/>
      <c r="G86" s="42"/>
      <c r="H86" s="42"/>
      <c r="I86" s="42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8" t="str">
        <f>E9</f>
        <v>D1.4.3 - Vzduchotechnika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20</v>
      </c>
      <c r="D89" s="42"/>
      <c r="E89" s="42"/>
      <c r="F89" s="29" t="str">
        <f>F12</f>
        <v>Třebíč, Manželů Curieových 734</v>
      </c>
      <c r="G89" s="42"/>
      <c r="H89" s="42"/>
      <c r="I89" s="34" t="s">
        <v>22</v>
      </c>
      <c r="J89" s="81" t="str">
        <f>IF(J12="","",J12)</f>
        <v>16. 12. 2024</v>
      </c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25.65" customHeight="1">
      <c r="A91" s="40"/>
      <c r="B91" s="41"/>
      <c r="C91" s="34" t="s">
        <v>24</v>
      </c>
      <c r="D91" s="42"/>
      <c r="E91" s="42"/>
      <c r="F91" s="29" t="str">
        <f>E15</f>
        <v>Střední průmyslová škola Třebíč</v>
      </c>
      <c r="G91" s="42"/>
      <c r="H91" s="42"/>
      <c r="I91" s="34" t="s">
        <v>31</v>
      </c>
      <c r="J91" s="38" t="str">
        <f>E21</f>
        <v>Petra Vítková Pravdová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25.65" customHeight="1">
      <c r="A92" s="40"/>
      <c r="B92" s="41"/>
      <c r="C92" s="34" t="s">
        <v>29</v>
      </c>
      <c r="D92" s="42"/>
      <c r="E92" s="42"/>
      <c r="F92" s="29" t="str">
        <f>IF(E18="","",E18)</f>
        <v>Vyplň údaj</v>
      </c>
      <c r="G92" s="42"/>
      <c r="H92" s="42"/>
      <c r="I92" s="34" t="s">
        <v>34</v>
      </c>
      <c r="J92" s="38" t="str">
        <f>E24</f>
        <v>Petra Vítková Pravdová</v>
      </c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9.28" customHeight="1">
      <c r="A94" s="40"/>
      <c r="B94" s="41"/>
      <c r="C94" s="177" t="s">
        <v>107</v>
      </c>
      <c r="D94" s="178"/>
      <c r="E94" s="178"/>
      <c r="F94" s="178"/>
      <c r="G94" s="178"/>
      <c r="H94" s="178"/>
      <c r="I94" s="178"/>
      <c r="J94" s="179" t="s">
        <v>108</v>
      </c>
      <c r="K94" s="178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2.8" customHeight="1">
      <c r="A96" s="40"/>
      <c r="B96" s="41"/>
      <c r="C96" s="180" t="s">
        <v>109</v>
      </c>
      <c r="D96" s="42"/>
      <c r="E96" s="42"/>
      <c r="F96" s="42"/>
      <c r="G96" s="42"/>
      <c r="H96" s="42"/>
      <c r="I96" s="42"/>
      <c r="J96" s="112">
        <f>J118</f>
        <v>0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U96" s="19" t="s">
        <v>110</v>
      </c>
    </row>
    <row r="97" s="9" customFormat="1" ht="24.96" customHeight="1">
      <c r="A97" s="9"/>
      <c r="B97" s="181"/>
      <c r="C97" s="182"/>
      <c r="D97" s="183" t="s">
        <v>2131</v>
      </c>
      <c r="E97" s="184"/>
      <c r="F97" s="184"/>
      <c r="G97" s="184"/>
      <c r="H97" s="184"/>
      <c r="I97" s="184"/>
      <c r="J97" s="185">
        <f>J119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2132</v>
      </c>
      <c r="E98" s="190"/>
      <c r="F98" s="190"/>
      <c r="G98" s="190"/>
      <c r="H98" s="190"/>
      <c r="I98" s="190"/>
      <c r="J98" s="191">
        <f>J120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65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6.96" customHeight="1">
      <c r="A100" s="40"/>
      <c r="B100" s="68"/>
      <c r="C100" s="69"/>
      <c r="D100" s="69"/>
      <c r="E100" s="69"/>
      <c r="F100" s="69"/>
      <c r="G100" s="69"/>
      <c r="H100" s="69"/>
      <c r="I100" s="69"/>
      <c r="J100" s="69"/>
      <c r="K100" s="69"/>
      <c r="L100" s="65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4" s="2" customFormat="1" ht="6.96" customHeight="1">
      <c r="A104" s="40"/>
      <c r="B104" s="70"/>
      <c r="C104" s="71"/>
      <c r="D104" s="71"/>
      <c r="E104" s="71"/>
      <c r="F104" s="71"/>
      <c r="G104" s="71"/>
      <c r="H104" s="71"/>
      <c r="I104" s="71"/>
      <c r="J104" s="71"/>
      <c r="K104" s="71"/>
      <c r="L104" s="65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24.96" customHeight="1">
      <c r="A105" s="40"/>
      <c r="B105" s="41"/>
      <c r="C105" s="25" t="s">
        <v>141</v>
      </c>
      <c r="D105" s="42"/>
      <c r="E105" s="42"/>
      <c r="F105" s="42"/>
      <c r="G105" s="42"/>
      <c r="H105" s="42"/>
      <c r="I105" s="42"/>
      <c r="J105" s="42"/>
      <c r="K105" s="42"/>
      <c r="L105" s="65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6.96" customHeight="1">
      <c r="A106" s="40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65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12" customHeight="1">
      <c r="A107" s="40"/>
      <c r="B107" s="41"/>
      <c r="C107" s="34" t="s">
        <v>16</v>
      </c>
      <c r="D107" s="42"/>
      <c r="E107" s="42"/>
      <c r="F107" s="42"/>
      <c r="G107" s="42"/>
      <c r="H107" s="42"/>
      <c r="I107" s="42"/>
      <c r="J107" s="42"/>
      <c r="K107" s="42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16.5" customHeight="1">
      <c r="A108" s="40"/>
      <c r="B108" s="41"/>
      <c r="C108" s="42"/>
      <c r="D108" s="42"/>
      <c r="E108" s="176" t="str">
        <f>E7</f>
        <v>SPŠT - oprava sociálních zařízení a stavební úpravy v budově A</v>
      </c>
      <c r="F108" s="34"/>
      <c r="G108" s="34"/>
      <c r="H108" s="34"/>
      <c r="I108" s="42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12" customHeight="1">
      <c r="A109" s="40"/>
      <c r="B109" s="41"/>
      <c r="C109" s="34" t="s">
        <v>104</v>
      </c>
      <c r="D109" s="42"/>
      <c r="E109" s="42"/>
      <c r="F109" s="42"/>
      <c r="G109" s="42"/>
      <c r="H109" s="42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16.5" customHeight="1">
      <c r="A110" s="40"/>
      <c r="B110" s="41"/>
      <c r="C110" s="42"/>
      <c r="D110" s="42"/>
      <c r="E110" s="78" t="str">
        <f>E9</f>
        <v>D1.4.3 - Vzduchotechnika</v>
      </c>
      <c r="F110" s="42"/>
      <c r="G110" s="42"/>
      <c r="H110" s="42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6.96" customHeight="1">
      <c r="A111" s="40"/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12" customHeight="1">
      <c r="A112" s="40"/>
      <c r="B112" s="41"/>
      <c r="C112" s="34" t="s">
        <v>20</v>
      </c>
      <c r="D112" s="42"/>
      <c r="E112" s="42"/>
      <c r="F112" s="29" t="str">
        <f>F12</f>
        <v>Třebíč, Manželů Curieových 734</v>
      </c>
      <c r="G112" s="42"/>
      <c r="H112" s="42"/>
      <c r="I112" s="34" t="s">
        <v>22</v>
      </c>
      <c r="J112" s="81" t="str">
        <f>IF(J12="","",J12)</f>
        <v>16. 12. 2024</v>
      </c>
      <c r="K112" s="42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6.96" customHeight="1">
      <c r="A113" s="40"/>
      <c r="B113" s="41"/>
      <c r="C113" s="42"/>
      <c r="D113" s="42"/>
      <c r="E113" s="42"/>
      <c r="F113" s="42"/>
      <c r="G113" s="42"/>
      <c r="H113" s="42"/>
      <c r="I113" s="42"/>
      <c r="J113" s="42"/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25.65" customHeight="1">
      <c r="A114" s="40"/>
      <c r="B114" s="41"/>
      <c r="C114" s="34" t="s">
        <v>24</v>
      </c>
      <c r="D114" s="42"/>
      <c r="E114" s="42"/>
      <c r="F114" s="29" t="str">
        <f>E15</f>
        <v>Střední průmyslová škola Třebíč</v>
      </c>
      <c r="G114" s="42"/>
      <c r="H114" s="42"/>
      <c r="I114" s="34" t="s">
        <v>31</v>
      </c>
      <c r="J114" s="38" t="str">
        <f>E21</f>
        <v>Petra Vítková Pravdová</v>
      </c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25.65" customHeight="1">
      <c r="A115" s="40"/>
      <c r="B115" s="41"/>
      <c r="C115" s="34" t="s">
        <v>29</v>
      </c>
      <c r="D115" s="42"/>
      <c r="E115" s="42"/>
      <c r="F115" s="29" t="str">
        <f>IF(E18="","",E18)</f>
        <v>Vyplň údaj</v>
      </c>
      <c r="G115" s="42"/>
      <c r="H115" s="42"/>
      <c r="I115" s="34" t="s">
        <v>34</v>
      </c>
      <c r="J115" s="38" t="str">
        <f>E24</f>
        <v>Petra Vítková Pravdová</v>
      </c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10.32" customHeight="1">
      <c r="A116" s="40"/>
      <c r="B116" s="41"/>
      <c r="C116" s="42"/>
      <c r="D116" s="42"/>
      <c r="E116" s="42"/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11" customFormat="1" ht="29.28" customHeight="1">
      <c r="A117" s="193"/>
      <c r="B117" s="194"/>
      <c r="C117" s="195" t="s">
        <v>142</v>
      </c>
      <c r="D117" s="196" t="s">
        <v>62</v>
      </c>
      <c r="E117" s="196" t="s">
        <v>58</v>
      </c>
      <c r="F117" s="196" t="s">
        <v>59</v>
      </c>
      <c r="G117" s="196" t="s">
        <v>143</v>
      </c>
      <c r="H117" s="196" t="s">
        <v>144</v>
      </c>
      <c r="I117" s="196" t="s">
        <v>145</v>
      </c>
      <c r="J117" s="196" t="s">
        <v>108</v>
      </c>
      <c r="K117" s="197" t="s">
        <v>146</v>
      </c>
      <c r="L117" s="198"/>
      <c r="M117" s="102" t="s">
        <v>1</v>
      </c>
      <c r="N117" s="103" t="s">
        <v>41</v>
      </c>
      <c r="O117" s="103" t="s">
        <v>147</v>
      </c>
      <c r="P117" s="103" t="s">
        <v>148</v>
      </c>
      <c r="Q117" s="103" t="s">
        <v>149</v>
      </c>
      <c r="R117" s="103" t="s">
        <v>150</v>
      </c>
      <c r="S117" s="103" t="s">
        <v>151</v>
      </c>
      <c r="T117" s="104" t="s">
        <v>152</v>
      </c>
      <c r="U117" s="193"/>
      <c r="V117" s="193"/>
      <c r="W117" s="193"/>
      <c r="X117" s="193"/>
      <c r="Y117" s="193"/>
      <c r="Z117" s="193"/>
      <c r="AA117" s="193"/>
      <c r="AB117" s="193"/>
      <c r="AC117" s="193"/>
      <c r="AD117" s="193"/>
      <c r="AE117" s="193"/>
    </row>
    <row r="118" s="2" customFormat="1" ht="22.8" customHeight="1">
      <c r="A118" s="40"/>
      <c r="B118" s="41"/>
      <c r="C118" s="109" t="s">
        <v>153</v>
      </c>
      <c r="D118" s="42"/>
      <c r="E118" s="42"/>
      <c r="F118" s="42"/>
      <c r="G118" s="42"/>
      <c r="H118" s="42"/>
      <c r="I118" s="42"/>
      <c r="J118" s="199">
        <f>BK118</f>
        <v>0</v>
      </c>
      <c r="K118" s="42"/>
      <c r="L118" s="46"/>
      <c r="M118" s="105"/>
      <c r="N118" s="200"/>
      <c r="O118" s="106"/>
      <c r="P118" s="201">
        <f>P119</f>
        <v>0</v>
      </c>
      <c r="Q118" s="106"/>
      <c r="R118" s="201">
        <f>R119</f>
        <v>0.37917000000000001</v>
      </c>
      <c r="S118" s="106"/>
      <c r="T118" s="202">
        <f>T119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76</v>
      </c>
      <c r="AU118" s="19" t="s">
        <v>110</v>
      </c>
      <c r="BK118" s="203">
        <f>BK119</f>
        <v>0</v>
      </c>
    </row>
    <row r="119" s="12" customFormat="1" ht="25.92" customHeight="1">
      <c r="A119" s="12"/>
      <c r="B119" s="204"/>
      <c r="C119" s="205"/>
      <c r="D119" s="206" t="s">
        <v>76</v>
      </c>
      <c r="E119" s="207" t="s">
        <v>662</v>
      </c>
      <c r="F119" s="207" t="s">
        <v>662</v>
      </c>
      <c r="G119" s="205"/>
      <c r="H119" s="205"/>
      <c r="I119" s="208"/>
      <c r="J119" s="209">
        <f>BK119</f>
        <v>0</v>
      </c>
      <c r="K119" s="205"/>
      <c r="L119" s="210"/>
      <c r="M119" s="211"/>
      <c r="N119" s="212"/>
      <c r="O119" s="212"/>
      <c r="P119" s="213">
        <f>P120</f>
        <v>0</v>
      </c>
      <c r="Q119" s="212"/>
      <c r="R119" s="213">
        <f>R120</f>
        <v>0.37917000000000001</v>
      </c>
      <c r="S119" s="212"/>
      <c r="T119" s="214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5" t="s">
        <v>87</v>
      </c>
      <c r="AT119" s="216" t="s">
        <v>76</v>
      </c>
      <c r="AU119" s="216" t="s">
        <v>77</v>
      </c>
      <c r="AY119" s="215" t="s">
        <v>156</v>
      </c>
      <c r="BK119" s="217">
        <f>BK120</f>
        <v>0</v>
      </c>
    </row>
    <row r="120" s="12" customFormat="1" ht="22.8" customHeight="1">
      <c r="A120" s="12"/>
      <c r="B120" s="204"/>
      <c r="C120" s="205"/>
      <c r="D120" s="206" t="s">
        <v>76</v>
      </c>
      <c r="E120" s="218" t="s">
        <v>2133</v>
      </c>
      <c r="F120" s="218" t="s">
        <v>2134</v>
      </c>
      <c r="G120" s="205"/>
      <c r="H120" s="205"/>
      <c r="I120" s="208"/>
      <c r="J120" s="219">
        <f>BK120</f>
        <v>0</v>
      </c>
      <c r="K120" s="205"/>
      <c r="L120" s="210"/>
      <c r="M120" s="211"/>
      <c r="N120" s="212"/>
      <c r="O120" s="212"/>
      <c r="P120" s="213">
        <f>SUM(P121:P178)</f>
        <v>0</v>
      </c>
      <c r="Q120" s="212"/>
      <c r="R120" s="213">
        <f>SUM(R121:R178)</f>
        <v>0.37917000000000001</v>
      </c>
      <c r="S120" s="212"/>
      <c r="T120" s="214">
        <f>SUM(T121:T178)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5" t="s">
        <v>87</v>
      </c>
      <c r="AT120" s="216" t="s">
        <v>76</v>
      </c>
      <c r="AU120" s="216" t="s">
        <v>85</v>
      </c>
      <c r="AY120" s="215" t="s">
        <v>156</v>
      </c>
      <c r="BK120" s="217">
        <f>SUM(BK121:BK178)</f>
        <v>0</v>
      </c>
    </row>
    <row r="121" s="2" customFormat="1" ht="33" customHeight="1">
      <c r="A121" s="40"/>
      <c r="B121" s="41"/>
      <c r="C121" s="220" t="s">
        <v>85</v>
      </c>
      <c r="D121" s="220" t="s">
        <v>161</v>
      </c>
      <c r="E121" s="221" t="s">
        <v>2135</v>
      </c>
      <c r="F121" s="222" t="s">
        <v>2136</v>
      </c>
      <c r="G121" s="223" t="s">
        <v>164</v>
      </c>
      <c r="H121" s="224">
        <v>3</v>
      </c>
      <c r="I121" s="225"/>
      <c r="J121" s="226">
        <f>ROUND(I121*H121,2)</f>
        <v>0</v>
      </c>
      <c r="K121" s="222" t="s">
        <v>2137</v>
      </c>
      <c r="L121" s="46"/>
      <c r="M121" s="227" t="s">
        <v>1</v>
      </c>
      <c r="N121" s="228" t="s">
        <v>42</v>
      </c>
      <c r="O121" s="93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31" t="s">
        <v>273</v>
      </c>
      <c r="AT121" s="231" t="s">
        <v>161</v>
      </c>
      <c r="AU121" s="231" t="s">
        <v>87</v>
      </c>
      <c r="AY121" s="19" t="s">
        <v>156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9" t="s">
        <v>85</v>
      </c>
      <c r="BK121" s="232">
        <f>ROUND(I121*H121,2)</f>
        <v>0</v>
      </c>
      <c r="BL121" s="19" t="s">
        <v>273</v>
      </c>
      <c r="BM121" s="231" t="s">
        <v>2138</v>
      </c>
    </row>
    <row r="122" s="2" customFormat="1">
      <c r="A122" s="40"/>
      <c r="B122" s="41"/>
      <c r="C122" s="42"/>
      <c r="D122" s="233" t="s">
        <v>168</v>
      </c>
      <c r="E122" s="42"/>
      <c r="F122" s="234" t="s">
        <v>2136</v>
      </c>
      <c r="G122" s="42"/>
      <c r="H122" s="42"/>
      <c r="I122" s="235"/>
      <c r="J122" s="42"/>
      <c r="K122" s="42"/>
      <c r="L122" s="46"/>
      <c r="M122" s="236"/>
      <c r="N122" s="237"/>
      <c r="O122" s="93"/>
      <c r="P122" s="93"/>
      <c r="Q122" s="93"/>
      <c r="R122" s="93"/>
      <c r="S122" s="93"/>
      <c r="T122" s="94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168</v>
      </c>
      <c r="AU122" s="19" t="s">
        <v>87</v>
      </c>
    </row>
    <row r="123" s="2" customFormat="1" ht="24.15" customHeight="1">
      <c r="A123" s="40"/>
      <c r="B123" s="41"/>
      <c r="C123" s="220" t="s">
        <v>87</v>
      </c>
      <c r="D123" s="220" t="s">
        <v>161</v>
      </c>
      <c r="E123" s="221" t="s">
        <v>2139</v>
      </c>
      <c r="F123" s="222" t="s">
        <v>2140</v>
      </c>
      <c r="G123" s="223" t="s">
        <v>164</v>
      </c>
      <c r="H123" s="224">
        <v>3</v>
      </c>
      <c r="I123" s="225"/>
      <c r="J123" s="226">
        <f>ROUND(I123*H123,2)</f>
        <v>0</v>
      </c>
      <c r="K123" s="222" t="s">
        <v>2141</v>
      </c>
      <c r="L123" s="46"/>
      <c r="M123" s="227" t="s">
        <v>1</v>
      </c>
      <c r="N123" s="228" t="s">
        <v>42</v>
      </c>
      <c r="O123" s="93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31" t="s">
        <v>273</v>
      </c>
      <c r="AT123" s="231" t="s">
        <v>161</v>
      </c>
      <c r="AU123" s="231" t="s">
        <v>87</v>
      </c>
      <c r="AY123" s="19" t="s">
        <v>156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9" t="s">
        <v>85</v>
      </c>
      <c r="BK123" s="232">
        <f>ROUND(I123*H123,2)</f>
        <v>0</v>
      </c>
      <c r="BL123" s="19" t="s">
        <v>273</v>
      </c>
      <c r="BM123" s="231" t="s">
        <v>2142</v>
      </c>
    </row>
    <row r="124" s="2" customFormat="1">
      <c r="A124" s="40"/>
      <c r="B124" s="41"/>
      <c r="C124" s="42"/>
      <c r="D124" s="233" t="s">
        <v>168</v>
      </c>
      <c r="E124" s="42"/>
      <c r="F124" s="234" t="s">
        <v>2143</v>
      </c>
      <c r="G124" s="42"/>
      <c r="H124" s="42"/>
      <c r="I124" s="235"/>
      <c r="J124" s="42"/>
      <c r="K124" s="42"/>
      <c r="L124" s="46"/>
      <c r="M124" s="236"/>
      <c r="N124" s="237"/>
      <c r="O124" s="93"/>
      <c r="P124" s="93"/>
      <c r="Q124" s="93"/>
      <c r="R124" s="93"/>
      <c r="S124" s="93"/>
      <c r="T124" s="94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168</v>
      </c>
      <c r="AU124" s="19" t="s">
        <v>87</v>
      </c>
    </row>
    <row r="125" s="2" customFormat="1" ht="24.15" customHeight="1">
      <c r="A125" s="40"/>
      <c r="B125" s="41"/>
      <c r="C125" s="270" t="s">
        <v>157</v>
      </c>
      <c r="D125" s="270" t="s">
        <v>274</v>
      </c>
      <c r="E125" s="271" t="s">
        <v>2144</v>
      </c>
      <c r="F125" s="272" t="s">
        <v>2145</v>
      </c>
      <c r="G125" s="273" t="s">
        <v>164</v>
      </c>
      <c r="H125" s="274">
        <v>3</v>
      </c>
      <c r="I125" s="275"/>
      <c r="J125" s="276">
        <f>ROUND(I125*H125,2)</f>
        <v>0</v>
      </c>
      <c r="K125" s="272" t="s">
        <v>2141</v>
      </c>
      <c r="L125" s="277"/>
      <c r="M125" s="278" t="s">
        <v>1</v>
      </c>
      <c r="N125" s="279" t="s">
        <v>42</v>
      </c>
      <c r="O125" s="93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31" t="s">
        <v>379</v>
      </c>
      <c r="AT125" s="231" t="s">
        <v>274</v>
      </c>
      <c r="AU125" s="231" t="s">
        <v>87</v>
      </c>
      <c r="AY125" s="19" t="s">
        <v>156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9" t="s">
        <v>85</v>
      </c>
      <c r="BK125" s="232">
        <f>ROUND(I125*H125,2)</f>
        <v>0</v>
      </c>
      <c r="BL125" s="19" t="s">
        <v>273</v>
      </c>
      <c r="BM125" s="231" t="s">
        <v>2146</v>
      </c>
    </row>
    <row r="126" s="2" customFormat="1">
      <c r="A126" s="40"/>
      <c r="B126" s="41"/>
      <c r="C126" s="42"/>
      <c r="D126" s="233" t="s">
        <v>168</v>
      </c>
      <c r="E126" s="42"/>
      <c r="F126" s="234" t="s">
        <v>2147</v>
      </c>
      <c r="G126" s="42"/>
      <c r="H126" s="42"/>
      <c r="I126" s="235"/>
      <c r="J126" s="42"/>
      <c r="K126" s="42"/>
      <c r="L126" s="46"/>
      <c r="M126" s="236"/>
      <c r="N126" s="237"/>
      <c r="O126" s="93"/>
      <c r="P126" s="93"/>
      <c r="Q126" s="93"/>
      <c r="R126" s="93"/>
      <c r="S126" s="93"/>
      <c r="T126" s="94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168</v>
      </c>
      <c r="AU126" s="19" t="s">
        <v>87</v>
      </c>
    </row>
    <row r="127" s="2" customFormat="1" ht="16.5" customHeight="1">
      <c r="A127" s="40"/>
      <c r="B127" s="41"/>
      <c r="C127" s="270" t="s">
        <v>166</v>
      </c>
      <c r="D127" s="270" t="s">
        <v>274</v>
      </c>
      <c r="E127" s="271" t="s">
        <v>2148</v>
      </c>
      <c r="F127" s="272" t="s">
        <v>2149</v>
      </c>
      <c r="G127" s="273" t="s">
        <v>164</v>
      </c>
      <c r="H127" s="274">
        <v>3</v>
      </c>
      <c r="I127" s="275"/>
      <c r="J127" s="276">
        <f>ROUND(I127*H127,2)</f>
        <v>0</v>
      </c>
      <c r="K127" s="272" t="s">
        <v>2141</v>
      </c>
      <c r="L127" s="277"/>
      <c r="M127" s="278" t="s">
        <v>1</v>
      </c>
      <c r="N127" s="279" t="s">
        <v>42</v>
      </c>
      <c r="O127" s="93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31" t="s">
        <v>379</v>
      </c>
      <c r="AT127" s="231" t="s">
        <v>274</v>
      </c>
      <c r="AU127" s="231" t="s">
        <v>87</v>
      </c>
      <c r="AY127" s="19" t="s">
        <v>156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9" t="s">
        <v>85</v>
      </c>
      <c r="BK127" s="232">
        <f>ROUND(I127*H127,2)</f>
        <v>0</v>
      </c>
      <c r="BL127" s="19" t="s">
        <v>273</v>
      </c>
      <c r="BM127" s="231" t="s">
        <v>2150</v>
      </c>
    </row>
    <row r="128" s="2" customFormat="1">
      <c r="A128" s="40"/>
      <c r="B128" s="41"/>
      <c r="C128" s="42"/>
      <c r="D128" s="233" t="s">
        <v>168</v>
      </c>
      <c r="E128" s="42"/>
      <c r="F128" s="234" t="s">
        <v>2151</v>
      </c>
      <c r="G128" s="42"/>
      <c r="H128" s="42"/>
      <c r="I128" s="235"/>
      <c r="J128" s="42"/>
      <c r="K128" s="42"/>
      <c r="L128" s="46"/>
      <c r="M128" s="236"/>
      <c r="N128" s="237"/>
      <c r="O128" s="93"/>
      <c r="P128" s="93"/>
      <c r="Q128" s="93"/>
      <c r="R128" s="93"/>
      <c r="S128" s="93"/>
      <c r="T128" s="94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168</v>
      </c>
      <c r="AU128" s="19" t="s">
        <v>87</v>
      </c>
    </row>
    <row r="129" s="2" customFormat="1" ht="21.75" customHeight="1">
      <c r="A129" s="40"/>
      <c r="B129" s="41"/>
      <c r="C129" s="220" t="s">
        <v>198</v>
      </c>
      <c r="D129" s="220" t="s">
        <v>161</v>
      </c>
      <c r="E129" s="221" t="s">
        <v>2152</v>
      </c>
      <c r="F129" s="222" t="s">
        <v>2153</v>
      </c>
      <c r="G129" s="223" t="s">
        <v>164</v>
      </c>
      <c r="H129" s="224">
        <v>9</v>
      </c>
      <c r="I129" s="225"/>
      <c r="J129" s="226">
        <f>ROUND(I129*H129,2)</f>
        <v>0</v>
      </c>
      <c r="K129" s="222" t="s">
        <v>2137</v>
      </c>
      <c r="L129" s="46"/>
      <c r="M129" s="227" t="s">
        <v>1</v>
      </c>
      <c r="N129" s="228" t="s">
        <v>42</v>
      </c>
      <c r="O129" s="93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31" t="s">
        <v>273</v>
      </c>
      <c r="AT129" s="231" t="s">
        <v>161</v>
      </c>
      <c r="AU129" s="231" t="s">
        <v>87</v>
      </c>
      <c r="AY129" s="19" t="s">
        <v>156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9" t="s">
        <v>85</v>
      </c>
      <c r="BK129" s="232">
        <f>ROUND(I129*H129,2)</f>
        <v>0</v>
      </c>
      <c r="BL129" s="19" t="s">
        <v>273</v>
      </c>
      <c r="BM129" s="231" t="s">
        <v>2154</v>
      </c>
    </row>
    <row r="130" s="2" customFormat="1">
      <c r="A130" s="40"/>
      <c r="B130" s="41"/>
      <c r="C130" s="42"/>
      <c r="D130" s="233" t="s">
        <v>168</v>
      </c>
      <c r="E130" s="42"/>
      <c r="F130" s="234" t="s">
        <v>2155</v>
      </c>
      <c r="G130" s="42"/>
      <c r="H130" s="42"/>
      <c r="I130" s="235"/>
      <c r="J130" s="42"/>
      <c r="K130" s="42"/>
      <c r="L130" s="46"/>
      <c r="M130" s="236"/>
      <c r="N130" s="237"/>
      <c r="O130" s="93"/>
      <c r="P130" s="93"/>
      <c r="Q130" s="93"/>
      <c r="R130" s="93"/>
      <c r="S130" s="93"/>
      <c r="T130" s="94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168</v>
      </c>
      <c r="AU130" s="19" t="s">
        <v>87</v>
      </c>
    </row>
    <row r="131" s="2" customFormat="1" ht="16.5" customHeight="1">
      <c r="A131" s="40"/>
      <c r="B131" s="41"/>
      <c r="C131" s="270" t="s">
        <v>206</v>
      </c>
      <c r="D131" s="270" t="s">
        <v>274</v>
      </c>
      <c r="E131" s="271" t="s">
        <v>2156</v>
      </c>
      <c r="F131" s="272" t="s">
        <v>2157</v>
      </c>
      <c r="G131" s="273" t="s">
        <v>164</v>
      </c>
      <c r="H131" s="274">
        <v>6</v>
      </c>
      <c r="I131" s="275"/>
      <c r="J131" s="276">
        <f>ROUND(I131*H131,2)</f>
        <v>0</v>
      </c>
      <c r="K131" s="272" t="s">
        <v>2141</v>
      </c>
      <c r="L131" s="277"/>
      <c r="M131" s="278" t="s">
        <v>1</v>
      </c>
      <c r="N131" s="279" t="s">
        <v>42</v>
      </c>
      <c r="O131" s="93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31" t="s">
        <v>379</v>
      </c>
      <c r="AT131" s="231" t="s">
        <v>274</v>
      </c>
      <c r="AU131" s="231" t="s">
        <v>87</v>
      </c>
      <c r="AY131" s="19" t="s">
        <v>156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9" t="s">
        <v>85</v>
      </c>
      <c r="BK131" s="232">
        <f>ROUND(I131*H131,2)</f>
        <v>0</v>
      </c>
      <c r="BL131" s="19" t="s">
        <v>273</v>
      </c>
      <c r="BM131" s="231" t="s">
        <v>2158</v>
      </c>
    </row>
    <row r="132" s="2" customFormat="1">
      <c r="A132" s="40"/>
      <c r="B132" s="41"/>
      <c r="C132" s="42"/>
      <c r="D132" s="233" t="s">
        <v>168</v>
      </c>
      <c r="E132" s="42"/>
      <c r="F132" s="234" t="s">
        <v>2157</v>
      </c>
      <c r="G132" s="42"/>
      <c r="H132" s="42"/>
      <c r="I132" s="235"/>
      <c r="J132" s="42"/>
      <c r="K132" s="42"/>
      <c r="L132" s="46"/>
      <c r="M132" s="236"/>
      <c r="N132" s="237"/>
      <c r="O132" s="93"/>
      <c r="P132" s="93"/>
      <c r="Q132" s="93"/>
      <c r="R132" s="93"/>
      <c r="S132" s="93"/>
      <c r="T132" s="94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168</v>
      </c>
      <c r="AU132" s="19" t="s">
        <v>87</v>
      </c>
    </row>
    <row r="133" s="2" customFormat="1" ht="16.5" customHeight="1">
      <c r="A133" s="40"/>
      <c r="B133" s="41"/>
      <c r="C133" s="270" t="s">
        <v>216</v>
      </c>
      <c r="D133" s="270" t="s">
        <v>274</v>
      </c>
      <c r="E133" s="271" t="s">
        <v>2159</v>
      </c>
      <c r="F133" s="272" t="s">
        <v>2160</v>
      </c>
      <c r="G133" s="273" t="s">
        <v>164</v>
      </c>
      <c r="H133" s="274">
        <v>3</v>
      </c>
      <c r="I133" s="275"/>
      <c r="J133" s="276">
        <f>ROUND(I133*H133,2)</f>
        <v>0</v>
      </c>
      <c r="K133" s="272" t="s">
        <v>2141</v>
      </c>
      <c r="L133" s="277"/>
      <c r="M133" s="278" t="s">
        <v>1</v>
      </c>
      <c r="N133" s="279" t="s">
        <v>42</v>
      </c>
      <c r="O133" s="93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31" t="s">
        <v>379</v>
      </c>
      <c r="AT133" s="231" t="s">
        <v>274</v>
      </c>
      <c r="AU133" s="231" t="s">
        <v>87</v>
      </c>
      <c r="AY133" s="19" t="s">
        <v>156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9" t="s">
        <v>85</v>
      </c>
      <c r="BK133" s="232">
        <f>ROUND(I133*H133,2)</f>
        <v>0</v>
      </c>
      <c r="BL133" s="19" t="s">
        <v>273</v>
      </c>
      <c r="BM133" s="231" t="s">
        <v>2161</v>
      </c>
    </row>
    <row r="134" s="2" customFormat="1">
      <c r="A134" s="40"/>
      <c r="B134" s="41"/>
      <c r="C134" s="42"/>
      <c r="D134" s="233" t="s">
        <v>168</v>
      </c>
      <c r="E134" s="42"/>
      <c r="F134" s="234" t="s">
        <v>2160</v>
      </c>
      <c r="G134" s="42"/>
      <c r="H134" s="42"/>
      <c r="I134" s="235"/>
      <c r="J134" s="42"/>
      <c r="K134" s="42"/>
      <c r="L134" s="46"/>
      <c r="M134" s="236"/>
      <c r="N134" s="237"/>
      <c r="O134" s="93"/>
      <c r="P134" s="93"/>
      <c r="Q134" s="93"/>
      <c r="R134" s="93"/>
      <c r="S134" s="93"/>
      <c r="T134" s="94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168</v>
      </c>
      <c r="AU134" s="19" t="s">
        <v>87</v>
      </c>
    </row>
    <row r="135" s="2" customFormat="1" ht="16.5" customHeight="1">
      <c r="A135" s="40"/>
      <c r="B135" s="41"/>
      <c r="C135" s="220" t="s">
        <v>227</v>
      </c>
      <c r="D135" s="220" t="s">
        <v>161</v>
      </c>
      <c r="E135" s="221" t="s">
        <v>2162</v>
      </c>
      <c r="F135" s="222" t="s">
        <v>2163</v>
      </c>
      <c r="G135" s="223" t="s">
        <v>164</v>
      </c>
      <c r="H135" s="224">
        <v>33</v>
      </c>
      <c r="I135" s="225"/>
      <c r="J135" s="226">
        <f>ROUND(I135*H135,2)</f>
        <v>0</v>
      </c>
      <c r="K135" s="222" t="s">
        <v>2137</v>
      </c>
      <c r="L135" s="46"/>
      <c r="M135" s="227" t="s">
        <v>1</v>
      </c>
      <c r="N135" s="228" t="s">
        <v>42</v>
      </c>
      <c r="O135" s="93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31" t="s">
        <v>273</v>
      </c>
      <c r="AT135" s="231" t="s">
        <v>161</v>
      </c>
      <c r="AU135" s="231" t="s">
        <v>87</v>
      </c>
      <c r="AY135" s="19" t="s">
        <v>156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9" t="s">
        <v>85</v>
      </c>
      <c r="BK135" s="232">
        <f>ROUND(I135*H135,2)</f>
        <v>0</v>
      </c>
      <c r="BL135" s="19" t="s">
        <v>273</v>
      </c>
      <c r="BM135" s="231" t="s">
        <v>2164</v>
      </c>
    </row>
    <row r="136" s="2" customFormat="1">
      <c r="A136" s="40"/>
      <c r="B136" s="41"/>
      <c r="C136" s="42"/>
      <c r="D136" s="233" t="s">
        <v>168</v>
      </c>
      <c r="E136" s="42"/>
      <c r="F136" s="234" t="s">
        <v>2165</v>
      </c>
      <c r="G136" s="42"/>
      <c r="H136" s="42"/>
      <c r="I136" s="235"/>
      <c r="J136" s="42"/>
      <c r="K136" s="42"/>
      <c r="L136" s="46"/>
      <c r="M136" s="236"/>
      <c r="N136" s="237"/>
      <c r="O136" s="93"/>
      <c r="P136" s="93"/>
      <c r="Q136" s="93"/>
      <c r="R136" s="93"/>
      <c r="S136" s="93"/>
      <c r="T136" s="94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168</v>
      </c>
      <c r="AU136" s="19" t="s">
        <v>87</v>
      </c>
    </row>
    <row r="137" s="2" customFormat="1" ht="16.5" customHeight="1">
      <c r="A137" s="40"/>
      <c r="B137" s="41"/>
      <c r="C137" s="270" t="s">
        <v>233</v>
      </c>
      <c r="D137" s="270" t="s">
        <v>274</v>
      </c>
      <c r="E137" s="271" t="s">
        <v>2166</v>
      </c>
      <c r="F137" s="272" t="s">
        <v>2167</v>
      </c>
      <c r="G137" s="273" t="s">
        <v>164</v>
      </c>
      <c r="H137" s="274">
        <v>3</v>
      </c>
      <c r="I137" s="275"/>
      <c r="J137" s="276">
        <f>ROUND(I137*H137,2)</f>
        <v>0</v>
      </c>
      <c r="K137" s="272" t="s">
        <v>2141</v>
      </c>
      <c r="L137" s="277"/>
      <c r="M137" s="278" t="s">
        <v>1</v>
      </c>
      <c r="N137" s="279" t="s">
        <v>42</v>
      </c>
      <c r="O137" s="93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31" t="s">
        <v>379</v>
      </c>
      <c r="AT137" s="231" t="s">
        <v>274</v>
      </c>
      <c r="AU137" s="231" t="s">
        <v>87</v>
      </c>
      <c r="AY137" s="19" t="s">
        <v>156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9" t="s">
        <v>85</v>
      </c>
      <c r="BK137" s="232">
        <f>ROUND(I137*H137,2)</f>
        <v>0</v>
      </c>
      <c r="BL137" s="19" t="s">
        <v>273</v>
      </c>
      <c r="BM137" s="231" t="s">
        <v>2168</v>
      </c>
    </row>
    <row r="138" s="2" customFormat="1">
      <c r="A138" s="40"/>
      <c r="B138" s="41"/>
      <c r="C138" s="42"/>
      <c r="D138" s="233" t="s">
        <v>168</v>
      </c>
      <c r="E138" s="42"/>
      <c r="F138" s="234" t="s">
        <v>2167</v>
      </c>
      <c r="G138" s="42"/>
      <c r="H138" s="42"/>
      <c r="I138" s="235"/>
      <c r="J138" s="42"/>
      <c r="K138" s="42"/>
      <c r="L138" s="46"/>
      <c r="M138" s="236"/>
      <c r="N138" s="237"/>
      <c r="O138" s="93"/>
      <c r="P138" s="93"/>
      <c r="Q138" s="93"/>
      <c r="R138" s="93"/>
      <c r="S138" s="93"/>
      <c r="T138" s="94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168</v>
      </c>
      <c r="AU138" s="19" t="s">
        <v>87</v>
      </c>
    </row>
    <row r="139" s="2" customFormat="1" ht="16.5" customHeight="1">
      <c r="A139" s="40"/>
      <c r="B139" s="41"/>
      <c r="C139" s="270" t="s">
        <v>242</v>
      </c>
      <c r="D139" s="270" t="s">
        <v>274</v>
      </c>
      <c r="E139" s="271" t="s">
        <v>2169</v>
      </c>
      <c r="F139" s="272" t="s">
        <v>2170</v>
      </c>
      <c r="G139" s="273" t="s">
        <v>164</v>
      </c>
      <c r="H139" s="274">
        <v>27</v>
      </c>
      <c r="I139" s="275"/>
      <c r="J139" s="276">
        <f>ROUND(I139*H139,2)</f>
        <v>0</v>
      </c>
      <c r="K139" s="272" t="s">
        <v>2141</v>
      </c>
      <c r="L139" s="277"/>
      <c r="M139" s="278" t="s">
        <v>1</v>
      </c>
      <c r="N139" s="279" t="s">
        <v>42</v>
      </c>
      <c r="O139" s="93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31" t="s">
        <v>379</v>
      </c>
      <c r="AT139" s="231" t="s">
        <v>274</v>
      </c>
      <c r="AU139" s="231" t="s">
        <v>87</v>
      </c>
      <c r="AY139" s="19" t="s">
        <v>156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9" t="s">
        <v>85</v>
      </c>
      <c r="BK139" s="232">
        <f>ROUND(I139*H139,2)</f>
        <v>0</v>
      </c>
      <c r="BL139" s="19" t="s">
        <v>273</v>
      </c>
      <c r="BM139" s="231" t="s">
        <v>2171</v>
      </c>
    </row>
    <row r="140" s="2" customFormat="1">
      <c r="A140" s="40"/>
      <c r="B140" s="41"/>
      <c r="C140" s="42"/>
      <c r="D140" s="233" t="s">
        <v>168</v>
      </c>
      <c r="E140" s="42"/>
      <c r="F140" s="234" t="s">
        <v>2170</v>
      </c>
      <c r="G140" s="42"/>
      <c r="H140" s="42"/>
      <c r="I140" s="235"/>
      <c r="J140" s="42"/>
      <c r="K140" s="42"/>
      <c r="L140" s="46"/>
      <c r="M140" s="236"/>
      <c r="N140" s="237"/>
      <c r="O140" s="93"/>
      <c r="P140" s="93"/>
      <c r="Q140" s="93"/>
      <c r="R140" s="93"/>
      <c r="S140" s="93"/>
      <c r="T140" s="94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168</v>
      </c>
      <c r="AU140" s="19" t="s">
        <v>87</v>
      </c>
    </row>
    <row r="141" s="2" customFormat="1" ht="24.15" customHeight="1">
      <c r="A141" s="40"/>
      <c r="B141" s="41"/>
      <c r="C141" s="220" t="s">
        <v>247</v>
      </c>
      <c r="D141" s="220" t="s">
        <v>161</v>
      </c>
      <c r="E141" s="221" t="s">
        <v>2172</v>
      </c>
      <c r="F141" s="222" t="s">
        <v>2173</v>
      </c>
      <c r="G141" s="223" t="s">
        <v>164</v>
      </c>
      <c r="H141" s="224">
        <v>6</v>
      </c>
      <c r="I141" s="225"/>
      <c r="J141" s="226">
        <f>ROUND(I141*H141,2)</f>
        <v>0</v>
      </c>
      <c r="K141" s="222" t="s">
        <v>2141</v>
      </c>
      <c r="L141" s="46"/>
      <c r="M141" s="227" t="s">
        <v>1</v>
      </c>
      <c r="N141" s="228" t="s">
        <v>42</v>
      </c>
      <c r="O141" s="93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31" t="s">
        <v>273</v>
      </c>
      <c r="AT141" s="231" t="s">
        <v>161</v>
      </c>
      <c r="AU141" s="231" t="s">
        <v>87</v>
      </c>
      <c r="AY141" s="19" t="s">
        <v>156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9" t="s">
        <v>85</v>
      </c>
      <c r="BK141" s="232">
        <f>ROUND(I141*H141,2)</f>
        <v>0</v>
      </c>
      <c r="BL141" s="19" t="s">
        <v>273</v>
      </c>
      <c r="BM141" s="231" t="s">
        <v>2174</v>
      </c>
    </row>
    <row r="142" s="2" customFormat="1">
      <c r="A142" s="40"/>
      <c r="B142" s="41"/>
      <c r="C142" s="42"/>
      <c r="D142" s="233" t="s">
        <v>168</v>
      </c>
      <c r="E142" s="42"/>
      <c r="F142" s="234" t="s">
        <v>2175</v>
      </c>
      <c r="G142" s="42"/>
      <c r="H142" s="42"/>
      <c r="I142" s="235"/>
      <c r="J142" s="42"/>
      <c r="K142" s="42"/>
      <c r="L142" s="46"/>
      <c r="M142" s="236"/>
      <c r="N142" s="237"/>
      <c r="O142" s="93"/>
      <c r="P142" s="93"/>
      <c r="Q142" s="93"/>
      <c r="R142" s="93"/>
      <c r="S142" s="93"/>
      <c r="T142" s="94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168</v>
      </c>
      <c r="AU142" s="19" t="s">
        <v>87</v>
      </c>
    </row>
    <row r="143" s="2" customFormat="1" ht="24.15" customHeight="1">
      <c r="A143" s="40"/>
      <c r="B143" s="41"/>
      <c r="C143" s="220" t="s">
        <v>8</v>
      </c>
      <c r="D143" s="220" t="s">
        <v>161</v>
      </c>
      <c r="E143" s="221" t="s">
        <v>2176</v>
      </c>
      <c r="F143" s="222" t="s">
        <v>2177</v>
      </c>
      <c r="G143" s="223" t="s">
        <v>164</v>
      </c>
      <c r="H143" s="224">
        <v>21</v>
      </c>
      <c r="I143" s="225"/>
      <c r="J143" s="226">
        <f>ROUND(I143*H143,2)</f>
        <v>0</v>
      </c>
      <c r="K143" s="222" t="s">
        <v>382</v>
      </c>
      <c r="L143" s="46"/>
      <c r="M143" s="227" t="s">
        <v>1</v>
      </c>
      <c r="N143" s="228" t="s">
        <v>42</v>
      </c>
      <c r="O143" s="93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31" t="s">
        <v>273</v>
      </c>
      <c r="AT143" s="231" t="s">
        <v>161</v>
      </c>
      <c r="AU143" s="231" t="s">
        <v>87</v>
      </c>
      <c r="AY143" s="19" t="s">
        <v>156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9" t="s">
        <v>85</v>
      </c>
      <c r="BK143" s="232">
        <f>ROUND(I143*H143,2)</f>
        <v>0</v>
      </c>
      <c r="BL143" s="19" t="s">
        <v>273</v>
      </c>
      <c r="BM143" s="231" t="s">
        <v>2178</v>
      </c>
    </row>
    <row r="144" s="2" customFormat="1">
      <c r="A144" s="40"/>
      <c r="B144" s="41"/>
      <c r="C144" s="42"/>
      <c r="D144" s="233" t="s">
        <v>168</v>
      </c>
      <c r="E144" s="42"/>
      <c r="F144" s="234" t="s">
        <v>2179</v>
      </c>
      <c r="G144" s="42"/>
      <c r="H144" s="42"/>
      <c r="I144" s="235"/>
      <c r="J144" s="42"/>
      <c r="K144" s="42"/>
      <c r="L144" s="46"/>
      <c r="M144" s="236"/>
      <c r="N144" s="237"/>
      <c r="O144" s="93"/>
      <c r="P144" s="93"/>
      <c r="Q144" s="93"/>
      <c r="R144" s="93"/>
      <c r="S144" s="93"/>
      <c r="T144" s="94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168</v>
      </c>
      <c r="AU144" s="19" t="s">
        <v>87</v>
      </c>
    </row>
    <row r="145" s="2" customFormat="1" ht="16.5" customHeight="1">
      <c r="A145" s="40"/>
      <c r="B145" s="41"/>
      <c r="C145" s="270" t="s">
        <v>255</v>
      </c>
      <c r="D145" s="270" t="s">
        <v>274</v>
      </c>
      <c r="E145" s="271" t="s">
        <v>2180</v>
      </c>
      <c r="F145" s="272" t="s">
        <v>2181</v>
      </c>
      <c r="G145" s="273" t="s">
        <v>164</v>
      </c>
      <c r="H145" s="274">
        <v>6</v>
      </c>
      <c r="I145" s="275"/>
      <c r="J145" s="276">
        <f>ROUND(I145*H145,2)</f>
        <v>0</v>
      </c>
      <c r="K145" s="272" t="s">
        <v>2141</v>
      </c>
      <c r="L145" s="277"/>
      <c r="M145" s="278" t="s">
        <v>1</v>
      </c>
      <c r="N145" s="279" t="s">
        <v>42</v>
      </c>
      <c r="O145" s="93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31" t="s">
        <v>379</v>
      </c>
      <c r="AT145" s="231" t="s">
        <v>274</v>
      </c>
      <c r="AU145" s="231" t="s">
        <v>87</v>
      </c>
      <c r="AY145" s="19" t="s">
        <v>156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9" t="s">
        <v>85</v>
      </c>
      <c r="BK145" s="232">
        <f>ROUND(I145*H145,2)</f>
        <v>0</v>
      </c>
      <c r="BL145" s="19" t="s">
        <v>273</v>
      </c>
      <c r="BM145" s="231" t="s">
        <v>2182</v>
      </c>
    </row>
    <row r="146" s="2" customFormat="1">
      <c r="A146" s="40"/>
      <c r="B146" s="41"/>
      <c r="C146" s="42"/>
      <c r="D146" s="233" t="s">
        <v>168</v>
      </c>
      <c r="E146" s="42"/>
      <c r="F146" s="234" t="s">
        <v>2183</v>
      </c>
      <c r="G146" s="42"/>
      <c r="H146" s="42"/>
      <c r="I146" s="235"/>
      <c r="J146" s="42"/>
      <c r="K146" s="42"/>
      <c r="L146" s="46"/>
      <c r="M146" s="236"/>
      <c r="N146" s="237"/>
      <c r="O146" s="93"/>
      <c r="P146" s="93"/>
      <c r="Q146" s="93"/>
      <c r="R146" s="93"/>
      <c r="S146" s="93"/>
      <c r="T146" s="94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168</v>
      </c>
      <c r="AU146" s="19" t="s">
        <v>87</v>
      </c>
    </row>
    <row r="147" s="2" customFormat="1" ht="16.5" customHeight="1">
      <c r="A147" s="40"/>
      <c r="B147" s="41"/>
      <c r="C147" s="270" t="s">
        <v>260</v>
      </c>
      <c r="D147" s="270" t="s">
        <v>274</v>
      </c>
      <c r="E147" s="271" t="s">
        <v>2184</v>
      </c>
      <c r="F147" s="272" t="s">
        <v>2185</v>
      </c>
      <c r="G147" s="273" t="s">
        <v>164</v>
      </c>
      <c r="H147" s="274">
        <v>6</v>
      </c>
      <c r="I147" s="275"/>
      <c r="J147" s="276">
        <f>ROUND(I147*H147,2)</f>
        <v>0</v>
      </c>
      <c r="K147" s="272" t="s">
        <v>2141</v>
      </c>
      <c r="L147" s="277"/>
      <c r="M147" s="278" t="s">
        <v>1</v>
      </c>
      <c r="N147" s="279" t="s">
        <v>42</v>
      </c>
      <c r="O147" s="93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31" t="s">
        <v>379</v>
      </c>
      <c r="AT147" s="231" t="s">
        <v>274</v>
      </c>
      <c r="AU147" s="231" t="s">
        <v>87</v>
      </c>
      <c r="AY147" s="19" t="s">
        <v>156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9" t="s">
        <v>85</v>
      </c>
      <c r="BK147" s="232">
        <f>ROUND(I147*H147,2)</f>
        <v>0</v>
      </c>
      <c r="BL147" s="19" t="s">
        <v>273</v>
      </c>
      <c r="BM147" s="231" t="s">
        <v>2186</v>
      </c>
    </row>
    <row r="148" s="2" customFormat="1">
      <c r="A148" s="40"/>
      <c r="B148" s="41"/>
      <c r="C148" s="42"/>
      <c r="D148" s="233" t="s">
        <v>168</v>
      </c>
      <c r="E148" s="42"/>
      <c r="F148" s="234" t="s">
        <v>2187</v>
      </c>
      <c r="G148" s="42"/>
      <c r="H148" s="42"/>
      <c r="I148" s="235"/>
      <c r="J148" s="42"/>
      <c r="K148" s="42"/>
      <c r="L148" s="46"/>
      <c r="M148" s="236"/>
      <c r="N148" s="237"/>
      <c r="O148" s="93"/>
      <c r="P148" s="93"/>
      <c r="Q148" s="93"/>
      <c r="R148" s="93"/>
      <c r="S148" s="93"/>
      <c r="T148" s="94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168</v>
      </c>
      <c r="AU148" s="19" t="s">
        <v>87</v>
      </c>
    </row>
    <row r="149" s="2" customFormat="1" ht="16.5" customHeight="1">
      <c r="A149" s="40"/>
      <c r="B149" s="41"/>
      <c r="C149" s="270" t="s">
        <v>268</v>
      </c>
      <c r="D149" s="270" t="s">
        <v>274</v>
      </c>
      <c r="E149" s="271" t="s">
        <v>2188</v>
      </c>
      <c r="F149" s="272" t="s">
        <v>2189</v>
      </c>
      <c r="G149" s="273" t="s">
        <v>164</v>
      </c>
      <c r="H149" s="274">
        <v>3</v>
      </c>
      <c r="I149" s="275"/>
      <c r="J149" s="276">
        <f>ROUND(I149*H149,2)</f>
        <v>0</v>
      </c>
      <c r="K149" s="272" t="s">
        <v>2141</v>
      </c>
      <c r="L149" s="277"/>
      <c r="M149" s="278" t="s">
        <v>1</v>
      </c>
      <c r="N149" s="279" t="s">
        <v>42</v>
      </c>
      <c r="O149" s="93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31" t="s">
        <v>379</v>
      </c>
      <c r="AT149" s="231" t="s">
        <v>274</v>
      </c>
      <c r="AU149" s="231" t="s">
        <v>87</v>
      </c>
      <c r="AY149" s="19" t="s">
        <v>156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9" t="s">
        <v>85</v>
      </c>
      <c r="BK149" s="232">
        <f>ROUND(I149*H149,2)</f>
        <v>0</v>
      </c>
      <c r="BL149" s="19" t="s">
        <v>273</v>
      </c>
      <c r="BM149" s="231" t="s">
        <v>2190</v>
      </c>
    </row>
    <row r="150" s="2" customFormat="1">
      <c r="A150" s="40"/>
      <c r="B150" s="41"/>
      <c r="C150" s="42"/>
      <c r="D150" s="233" t="s">
        <v>168</v>
      </c>
      <c r="E150" s="42"/>
      <c r="F150" s="234" t="s">
        <v>2191</v>
      </c>
      <c r="G150" s="42"/>
      <c r="H150" s="42"/>
      <c r="I150" s="235"/>
      <c r="J150" s="42"/>
      <c r="K150" s="42"/>
      <c r="L150" s="46"/>
      <c r="M150" s="236"/>
      <c r="N150" s="237"/>
      <c r="O150" s="93"/>
      <c r="P150" s="93"/>
      <c r="Q150" s="93"/>
      <c r="R150" s="93"/>
      <c r="S150" s="93"/>
      <c r="T150" s="94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168</v>
      </c>
      <c r="AU150" s="19" t="s">
        <v>87</v>
      </c>
    </row>
    <row r="151" s="2" customFormat="1" ht="16.5" customHeight="1">
      <c r="A151" s="40"/>
      <c r="B151" s="41"/>
      <c r="C151" s="270" t="s">
        <v>273</v>
      </c>
      <c r="D151" s="270" t="s">
        <v>274</v>
      </c>
      <c r="E151" s="271" t="s">
        <v>2192</v>
      </c>
      <c r="F151" s="272" t="s">
        <v>2193</v>
      </c>
      <c r="G151" s="273" t="s">
        <v>164</v>
      </c>
      <c r="H151" s="274">
        <v>6</v>
      </c>
      <c r="I151" s="275"/>
      <c r="J151" s="276">
        <f>ROUND(I151*H151,2)</f>
        <v>0</v>
      </c>
      <c r="K151" s="272" t="s">
        <v>2141</v>
      </c>
      <c r="L151" s="277"/>
      <c r="M151" s="278" t="s">
        <v>1</v>
      </c>
      <c r="N151" s="279" t="s">
        <v>42</v>
      </c>
      <c r="O151" s="93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31" t="s">
        <v>379</v>
      </c>
      <c r="AT151" s="231" t="s">
        <v>274</v>
      </c>
      <c r="AU151" s="231" t="s">
        <v>87</v>
      </c>
      <c r="AY151" s="19" t="s">
        <v>156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9" t="s">
        <v>85</v>
      </c>
      <c r="BK151" s="232">
        <f>ROUND(I151*H151,2)</f>
        <v>0</v>
      </c>
      <c r="BL151" s="19" t="s">
        <v>273</v>
      </c>
      <c r="BM151" s="231" t="s">
        <v>2194</v>
      </c>
    </row>
    <row r="152" s="2" customFormat="1">
      <c r="A152" s="40"/>
      <c r="B152" s="41"/>
      <c r="C152" s="42"/>
      <c r="D152" s="233" t="s">
        <v>168</v>
      </c>
      <c r="E152" s="42"/>
      <c r="F152" s="234" t="s">
        <v>2195</v>
      </c>
      <c r="G152" s="42"/>
      <c r="H152" s="42"/>
      <c r="I152" s="235"/>
      <c r="J152" s="42"/>
      <c r="K152" s="42"/>
      <c r="L152" s="46"/>
      <c r="M152" s="236"/>
      <c r="N152" s="237"/>
      <c r="O152" s="93"/>
      <c r="P152" s="93"/>
      <c r="Q152" s="93"/>
      <c r="R152" s="93"/>
      <c r="S152" s="93"/>
      <c r="T152" s="94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168</v>
      </c>
      <c r="AU152" s="19" t="s">
        <v>87</v>
      </c>
    </row>
    <row r="153" s="2" customFormat="1" ht="24.15" customHeight="1">
      <c r="A153" s="40"/>
      <c r="B153" s="41"/>
      <c r="C153" s="220" t="s">
        <v>284</v>
      </c>
      <c r="D153" s="220" t="s">
        <v>161</v>
      </c>
      <c r="E153" s="221" t="s">
        <v>2196</v>
      </c>
      <c r="F153" s="222" t="s">
        <v>2197</v>
      </c>
      <c r="G153" s="223" t="s">
        <v>164</v>
      </c>
      <c r="H153" s="224">
        <v>6</v>
      </c>
      <c r="I153" s="225"/>
      <c r="J153" s="226">
        <f>ROUND(I153*H153,2)</f>
        <v>0</v>
      </c>
      <c r="K153" s="222" t="s">
        <v>2198</v>
      </c>
      <c r="L153" s="46"/>
      <c r="M153" s="227" t="s">
        <v>1</v>
      </c>
      <c r="N153" s="228" t="s">
        <v>42</v>
      </c>
      <c r="O153" s="93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31" t="s">
        <v>436</v>
      </c>
      <c r="AT153" s="231" t="s">
        <v>161</v>
      </c>
      <c r="AU153" s="231" t="s">
        <v>87</v>
      </c>
      <c r="AY153" s="19" t="s">
        <v>156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9" t="s">
        <v>85</v>
      </c>
      <c r="BK153" s="232">
        <f>ROUND(I153*H153,2)</f>
        <v>0</v>
      </c>
      <c r="BL153" s="19" t="s">
        <v>436</v>
      </c>
      <c r="BM153" s="231" t="s">
        <v>2199</v>
      </c>
    </row>
    <row r="154" s="2" customFormat="1">
      <c r="A154" s="40"/>
      <c r="B154" s="41"/>
      <c r="C154" s="42"/>
      <c r="D154" s="233" t="s">
        <v>168</v>
      </c>
      <c r="E154" s="42"/>
      <c r="F154" s="234" t="s">
        <v>2200</v>
      </c>
      <c r="G154" s="42"/>
      <c r="H154" s="42"/>
      <c r="I154" s="235"/>
      <c r="J154" s="42"/>
      <c r="K154" s="42"/>
      <c r="L154" s="46"/>
      <c r="M154" s="236"/>
      <c r="N154" s="237"/>
      <c r="O154" s="93"/>
      <c r="P154" s="93"/>
      <c r="Q154" s="93"/>
      <c r="R154" s="93"/>
      <c r="S154" s="93"/>
      <c r="T154" s="94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168</v>
      </c>
      <c r="AU154" s="19" t="s">
        <v>87</v>
      </c>
    </row>
    <row r="155" s="2" customFormat="1" ht="16.5" customHeight="1">
      <c r="A155" s="40"/>
      <c r="B155" s="41"/>
      <c r="C155" s="270" t="s">
        <v>289</v>
      </c>
      <c r="D155" s="270" t="s">
        <v>274</v>
      </c>
      <c r="E155" s="271" t="s">
        <v>2201</v>
      </c>
      <c r="F155" s="272" t="s">
        <v>2202</v>
      </c>
      <c r="G155" s="273" t="s">
        <v>164</v>
      </c>
      <c r="H155" s="274">
        <v>6</v>
      </c>
      <c r="I155" s="275"/>
      <c r="J155" s="276">
        <f>ROUND(I155*H155,2)</f>
        <v>0</v>
      </c>
      <c r="K155" s="272" t="s">
        <v>2141</v>
      </c>
      <c r="L155" s="277"/>
      <c r="M155" s="278" t="s">
        <v>1</v>
      </c>
      <c r="N155" s="279" t="s">
        <v>42</v>
      </c>
      <c r="O155" s="93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31" t="s">
        <v>379</v>
      </c>
      <c r="AT155" s="231" t="s">
        <v>274</v>
      </c>
      <c r="AU155" s="231" t="s">
        <v>87</v>
      </c>
      <c r="AY155" s="19" t="s">
        <v>156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9" t="s">
        <v>85</v>
      </c>
      <c r="BK155" s="232">
        <f>ROUND(I155*H155,2)</f>
        <v>0</v>
      </c>
      <c r="BL155" s="19" t="s">
        <v>273</v>
      </c>
      <c r="BM155" s="231" t="s">
        <v>2203</v>
      </c>
    </row>
    <row r="156" s="2" customFormat="1">
      <c r="A156" s="40"/>
      <c r="B156" s="41"/>
      <c r="C156" s="42"/>
      <c r="D156" s="233" t="s">
        <v>168</v>
      </c>
      <c r="E156" s="42"/>
      <c r="F156" s="234" t="s">
        <v>2204</v>
      </c>
      <c r="G156" s="42"/>
      <c r="H156" s="42"/>
      <c r="I156" s="235"/>
      <c r="J156" s="42"/>
      <c r="K156" s="42"/>
      <c r="L156" s="46"/>
      <c r="M156" s="236"/>
      <c r="N156" s="237"/>
      <c r="O156" s="93"/>
      <c r="P156" s="93"/>
      <c r="Q156" s="93"/>
      <c r="R156" s="93"/>
      <c r="S156" s="93"/>
      <c r="T156" s="94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168</v>
      </c>
      <c r="AU156" s="19" t="s">
        <v>87</v>
      </c>
    </row>
    <row r="157" s="2" customFormat="1" ht="16.5" customHeight="1">
      <c r="A157" s="40"/>
      <c r="B157" s="41"/>
      <c r="C157" s="270" t="s">
        <v>300</v>
      </c>
      <c r="D157" s="270" t="s">
        <v>274</v>
      </c>
      <c r="E157" s="271" t="s">
        <v>2205</v>
      </c>
      <c r="F157" s="272" t="s">
        <v>2206</v>
      </c>
      <c r="G157" s="273" t="s">
        <v>164</v>
      </c>
      <c r="H157" s="274">
        <v>3</v>
      </c>
      <c r="I157" s="275"/>
      <c r="J157" s="276">
        <f>ROUND(I157*H157,2)</f>
        <v>0</v>
      </c>
      <c r="K157" s="272" t="s">
        <v>2141</v>
      </c>
      <c r="L157" s="277"/>
      <c r="M157" s="278" t="s">
        <v>1</v>
      </c>
      <c r="N157" s="279" t="s">
        <v>42</v>
      </c>
      <c r="O157" s="93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31" t="s">
        <v>379</v>
      </c>
      <c r="AT157" s="231" t="s">
        <v>274</v>
      </c>
      <c r="AU157" s="231" t="s">
        <v>87</v>
      </c>
      <c r="AY157" s="19" t="s">
        <v>156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9" t="s">
        <v>85</v>
      </c>
      <c r="BK157" s="232">
        <f>ROUND(I157*H157,2)</f>
        <v>0</v>
      </c>
      <c r="BL157" s="19" t="s">
        <v>273</v>
      </c>
      <c r="BM157" s="231" t="s">
        <v>2207</v>
      </c>
    </row>
    <row r="158" s="2" customFormat="1">
      <c r="A158" s="40"/>
      <c r="B158" s="41"/>
      <c r="C158" s="42"/>
      <c r="D158" s="233" t="s">
        <v>168</v>
      </c>
      <c r="E158" s="42"/>
      <c r="F158" s="234" t="s">
        <v>2206</v>
      </c>
      <c r="G158" s="42"/>
      <c r="H158" s="42"/>
      <c r="I158" s="235"/>
      <c r="J158" s="42"/>
      <c r="K158" s="42"/>
      <c r="L158" s="46"/>
      <c r="M158" s="236"/>
      <c r="N158" s="237"/>
      <c r="O158" s="93"/>
      <c r="P158" s="93"/>
      <c r="Q158" s="93"/>
      <c r="R158" s="93"/>
      <c r="S158" s="93"/>
      <c r="T158" s="94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168</v>
      </c>
      <c r="AU158" s="19" t="s">
        <v>87</v>
      </c>
    </row>
    <row r="159" s="2" customFormat="1" ht="24.15" customHeight="1">
      <c r="A159" s="40"/>
      <c r="B159" s="41"/>
      <c r="C159" s="220" t="s">
        <v>303</v>
      </c>
      <c r="D159" s="220" t="s">
        <v>161</v>
      </c>
      <c r="E159" s="221" t="s">
        <v>2208</v>
      </c>
      <c r="F159" s="222" t="s">
        <v>2209</v>
      </c>
      <c r="G159" s="223" t="s">
        <v>185</v>
      </c>
      <c r="H159" s="224">
        <v>114</v>
      </c>
      <c r="I159" s="225"/>
      <c r="J159" s="226">
        <f>ROUND(I159*H159,2)</f>
        <v>0</v>
      </c>
      <c r="K159" s="222" t="s">
        <v>382</v>
      </c>
      <c r="L159" s="46"/>
      <c r="M159" s="227" t="s">
        <v>1</v>
      </c>
      <c r="N159" s="228" t="s">
        <v>42</v>
      </c>
      <c r="O159" s="93"/>
      <c r="P159" s="229">
        <f>O159*H159</f>
        <v>0</v>
      </c>
      <c r="Q159" s="229">
        <v>0.0031199999999999999</v>
      </c>
      <c r="R159" s="229">
        <f>Q159*H159</f>
        <v>0.35568</v>
      </c>
      <c r="S159" s="229">
        <v>0</v>
      </c>
      <c r="T159" s="230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31" t="s">
        <v>273</v>
      </c>
      <c r="AT159" s="231" t="s">
        <v>161</v>
      </c>
      <c r="AU159" s="231" t="s">
        <v>87</v>
      </c>
      <c r="AY159" s="19" t="s">
        <v>156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9" t="s">
        <v>85</v>
      </c>
      <c r="BK159" s="232">
        <f>ROUND(I159*H159,2)</f>
        <v>0</v>
      </c>
      <c r="BL159" s="19" t="s">
        <v>273</v>
      </c>
      <c r="BM159" s="231" t="s">
        <v>2210</v>
      </c>
    </row>
    <row r="160" s="2" customFormat="1">
      <c r="A160" s="40"/>
      <c r="B160" s="41"/>
      <c r="C160" s="42"/>
      <c r="D160" s="233" t="s">
        <v>168</v>
      </c>
      <c r="E160" s="42"/>
      <c r="F160" s="234" t="s">
        <v>2211</v>
      </c>
      <c r="G160" s="42"/>
      <c r="H160" s="42"/>
      <c r="I160" s="235"/>
      <c r="J160" s="42"/>
      <c r="K160" s="42"/>
      <c r="L160" s="46"/>
      <c r="M160" s="236"/>
      <c r="N160" s="237"/>
      <c r="O160" s="93"/>
      <c r="P160" s="93"/>
      <c r="Q160" s="93"/>
      <c r="R160" s="93"/>
      <c r="S160" s="93"/>
      <c r="T160" s="94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168</v>
      </c>
      <c r="AU160" s="19" t="s">
        <v>87</v>
      </c>
    </row>
    <row r="161" s="2" customFormat="1" ht="24.15" customHeight="1">
      <c r="A161" s="40"/>
      <c r="B161" s="41"/>
      <c r="C161" s="220" t="s">
        <v>7</v>
      </c>
      <c r="D161" s="220" t="s">
        <v>161</v>
      </c>
      <c r="E161" s="221" t="s">
        <v>2212</v>
      </c>
      <c r="F161" s="222" t="s">
        <v>2213</v>
      </c>
      <c r="G161" s="223" t="s">
        <v>185</v>
      </c>
      <c r="H161" s="224">
        <v>4.5</v>
      </c>
      <c r="I161" s="225"/>
      <c r="J161" s="226">
        <f>ROUND(I161*H161,2)</f>
        <v>0</v>
      </c>
      <c r="K161" s="222" t="s">
        <v>382</v>
      </c>
      <c r="L161" s="46"/>
      <c r="M161" s="227" t="s">
        <v>1</v>
      </c>
      <c r="N161" s="228" t="s">
        <v>42</v>
      </c>
      <c r="O161" s="93"/>
      <c r="P161" s="229">
        <f>O161*H161</f>
        <v>0</v>
      </c>
      <c r="Q161" s="229">
        <v>0.0052199999999999998</v>
      </c>
      <c r="R161" s="229">
        <f>Q161*H161</f>
        <v>0.02349</v>
      </c>
      <c r="S161" s="229">
        <v>0</v>
      </c>
      <c r="T161" s="230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31" t="s">
        <v>273</v>
      </c>
      <c r="AT161" s="231" t="s">
        <v>161</v>
      </c>
      <c r="AU161" s="231" t="s">
        <v>87</v>
      </c>
      <c r="AY161" s="19" t="s">
        <v>156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9" t="s">
        <v>85</v>
      </c>
      <c r="BK161" s="232">
        <f>ROUND(I161*H161,2)</f>
        <v>0</v>
      </c>
      <c r="BL161" s="19" t="s">
        <v>273</v>
      </c>
      <c r="BM161" s="231" t="s">
        <v>2214</v>
      </c>
    </row>
    <row r="162" s="2" customFormat="1">
      <c r="A162" s="40"/>
      <c r="B162" s="41"/>
      <c r="C162" s="42"/>
      <c r="D162" s="233" t="s">
        <v>168</v>
      </c>
      <c r="E162" s="42"/>
      <c r="F162" s="234" t="s">
        <v>2215</v>
      </c>
      <c r="G162" s="42"/>
      <c r="H162" s="42"/>
      <c r="I162" s="235"/>
      <c r="J162" s="42"/>
      <c r="K162" s="42"/>
      <c r="L162" s="46"/>
      <c r="M162" s="236"/>
      <c r="N162" s="237"/>
      <c r="O162" s="93"/>
      <c r="P162" s="93"/>
      <c r="Q162" s="93"/>
      <c r="R162" s="93"/>
      <c r="S162" s="93"/>
      <c r="T162" s="94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168</v>
      </c>
      <c r="AU162" s="19" t="s">
        <v>87</v>
      </c>
    </row>
    <row r="163" s="2" customFormat="1" ht="24.15" customHeight="1">
      <c r="A163" s="40"/>
      <c r="B163" s="41"/>
      <c r="C163" s="220" t="s">
        <v>318</v>
      </c>
      <c r="D163" s="220" t="s">
        <v>161</v>
      </c>
      <c r="E163" s="221" t="s">
        <v>2216</v>
      </c>
      <c r="F163" s="222" t="s">
        <v>2217</v>
      </c>
      <c r="G163" s="223" t="s">
        <v>177</v>
      </c>
      <c r="H163" s="224">
        <v>60</v>
      </c>
      <c r="I163" s="225"/>
      <c r="J163" s="226">
        <f>ROUND(I163*H163,2)</f>
        <v>0</v>
      </c>
      <c r="K163" s="222" t="s">
        <v>2141</v>
      </c>
      <c r="L163" s="46"/>
      <c r="M163" s="227" t="s">
        <v>1</v>
      </c>
      <c r="N163" s="228" t="s">
        <v>42</v>
      </c>
      <c r="O163" s="93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31" t="s">
        <v>273</v>
      </c>
      <c r="AT163" s="231" t="s">
        <v>161</v>
      </c>
      <c r="AU163" s="231" t="s">
        <v>87</v>
      </c>
      <c r="AY163" s="19" t="s">
        <v>156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9" t="s">
        <v>85</v>
      </c>
      <c r="BK163" s="232">
        <f>ROUND(I163*H163,2)</f>
        <v>0</v>
      </c>
      <c r="BL163" s="19" t="s">
        <v>273</v>
      </c>
      <c r="BM163" s="231" t="s">
        <v>2218</v>
      </c>
    </row>
    <row r="164" s="2" customFormat="1">
      <c r="A164" s="40"/>
      <c r="B164" s="41"/>
      <c r="C164" s="42"/>
      <c r="D164" s="233" t="s">
        <v>168</v>
      </c>
      <c r="E164" s="42"/>
      <c r="F164" s="234" t="s">
        <v>2217</v>
      </c>
      <c r="G164" s="42"/>
      <c r="H164" s="42"/>
      <c r="I164" s="235"/>
      <c r="J164" s="42"/>
      <c r="K164" s="42"/>
      <c r="L164" s="46"/>
      <c r="M164" s="236"/>
      <c r="N164" s="237"/>
      <c r="O164" s="93"/>
      <c r="P164" s="93"/>
      <c r="Q164" s="93"/>
      <c r="R164" s="93"/>
      <c r="S164" s="93"/>
      <c r="T164" s="94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168</v>
      </c>
      <c r="AU164" s="19" t="s">
        <v>87</v>
      </c>
    </row>
    <row r="165" s="2" customFormat="1" ht="24.15" customHeight="1">
      <c r="A165" s="40"/>
      <c r="B165" s="41"/>
      <c r="C165" s="220" t="s">
        <v>323</v>
      </c>
      <c r="D165" s="220" t="s">
        <v>161</v>
      </c>
      <c r="E165" s="221" t="s">
        <v>2219</v>
      </c>
      <c r="F165" s="222" t="s">
        <v>2220</v>
      </c>
      <c r="G165" s="223" t="s">
        <v>2221</v>
      </c>
      <c r="H165" s="224">
        <v>60</v>
      </c>
      <c r="I165" s="225"/>
      <c r="J165" s="226">
        <f>ROUND(I165*H165,2)</f>
        <v>0</v>
      </c>
      <c r="K165" s="222" t="s">
        <v>2141</v>
      </c>
      <c r="L165" s="46"/>
      <c r="M165" s="227" t="s">
        <v>1</v>
      </c>
      <c r="N165" s="228" t="s">
        <v>42</v>
      </c>
      <c r="O165" s="93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31" t="s">
        <v>273</v>
      </c>
      <c r="AT165" s="231" t="s">
        <v>161</v>
      </c>
      <c r="AU165" s="231" t="s">
        <v>87</v>
      </c>
      <c r="AY165" s="19" t="s">
        <v>156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9" t="s">
        <v>85</v>
      </c>
      <c r="BK165" s="232">
        <f>ROUND(I165*H165,2)</f>
        <v>0</v>
      </c>
      <c r="BL165" s="19" t="s">
        <v>273</v>
      </c>
      <c r="BM165" s="231" t="s">
        <v>2222</v>
      </c>
    </row>
    <row r="166" s="2" customFormat="1">
      <c r="A166" s="40"/>
      <c r="B166" s="41"/>
      <c r="C166" s="42"/>
      <c r="D166" s="233" t="s">
        <v>168</v>
      </c>
      <c r="E166" s="42"/>
      <c r="F166" s="234" t="s">
        <v>2223</v>
      </c>
      <c r="G166" s="42"/>
      <c r="H166" s="42"/>
      <c r="I166" s="235"/>
      <c r="J166" s="42"/>
      <c r="K166" s="42"/>
      <c r="L166" s="46"/>
      <c r="M166" s="236"/>
      <c r="N166" s="237"/>
      <c r="O166" s="93"/>
      <c r="P166" s="93"/>
      <c r="Q166" s="93"/>
      <c r="R166" s="93"/>
      <c r="S166" s="93"/>
      <c r="T166" s="94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168</v>
      </c>
      <c r="AU166" s="19" t="s">
        <v>87</v>
      </c>
    </row>
    <row r="167" s="2" customFormat="1" ht="24.15" customHeight="1">
      <c r="A167" s="40"/>
      <c r="B167" s="41"/>
      <c r="C167" s="220" t="s">
        <v>333</v>
      </c>
      <c r="D167" s="220" t="s">
        <v>161</v>
      </c>
      <c r="E167" s="221" t="s">
        <v>2224</v>
      </c>
      <c r="F167" s="222" t="s">
        <v>2225</v>
      </c>
      <c r="G167" s="223" t="s">
        <v>2221</v>
      </c>
      <c r="H167" s="224">
        <v>15</v>
      </c>
      <c r="I167" s="225"/>
      <c r="J167" s="226">
        <f>ROUND(I167*H167,2)</f>
        <v>0</v>
      </c>
      <c r="K167" s="222" t="s">
        <v>2141</v>
      </c>
      <c r="L167" s="46"/>
      <c r="M167" s="227" t="s">
        <v>1</v>
      </c>
      <c r="N167" s="228" t="s">
        <v>42</v>
      </c>
      <c r="O167" s="93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31" t="s">
        <v>273</v>
      </c>
      <c r="AT167" s="231" t="s">
        <v>161</v>
      </c>
      <c r="AU167" s="231" t="s">
        <v>87</v>
      </c>
      <c r="AY167" s="19" t="s">
        <v>156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9" t="s">
        <v>85</v>
      </c>
      <c r="BK167" s="232">
        <f>ROUND(I167*H167,2)</f>
        <v>0</v>
      </c>
      <c r="BL167" s="19" t="s">
        <v>273</v>
      </c>
      <c r="BM167" s="231" t="s">
        <v>2226</v>
      </c>
    </row>
    <row r="168" s="2" customFormat="1">
      <c r="A168" s="40"/>
      <c r="B168" s="41"/>
      <c r="C168" s="42"/>
      <c r="D168" s="233" t="s">
        <v>168</v>
      </c>
      <c r="E168" s="42"/>
      <c r="F168" s="234" t="s">
        <v>2225</v>
      </c>
      <c r="G168" s="42"/>
      <c r="H168" s="42"/>
      <c r="I168" s="235"/>
      <c r="J168" s="42"/>
      <c r="K168" s="42"/>
      <c r="L168" s="46"/>
      <c r="M168" s="236"/>
      <c r="N168" s="237"/>
      <c r="O168" s="93"/>
      <c r="P168" s="93"/>
      <c r="Q168" s="93"/>
      <c r="R168" s="93"/>
      <c r="S168" s="93"/>
      <c r="T168" s="94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168</v>
      </c>
      <c r="AU168" s="19" t="s">
        <v>87</v>
      </c>
    </row>
    <row r="169" s="2" customFormat="1" ht="24.15" customHeight="1">
      <c r="A169" s="40"/>
      <c r="B169" s="41"/>
      <c r="C169" s="220" t="s">
        <v>338</v>
      </c>
      <c r="D169" s="220" t="s">
        <v>161</v>
      </c>
      <c r="E169" s="221" t="s">
        <v>2227</v>
      </c>
      <c r="F169" s="222" t="s">
        <v>2228</v>
      </c>
      <c r="G169" s="223" t="s">
        <v>1961</v>
      </c>
      <c r="H169" s="224">
        <v>15</v>
      </c>
      <c r="I169" s="225"/>
      <c r="J169" s="226">
        <f>ROUND(I169*H169,2)</f>
        <v>0</v>
      </c>
      <c r="K169" s="222" t="s">
        <v>2141</v>
      </c>
      <c r="L169" s="46"/>
      <c r="M169" s="227" t="s">
        <v>1</v>
      </c>
      <c r="N169" s="228" t="s">
        <v>42</v>
      </c>
      <c r="O169" s="93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31" t="s">
        <v>273</v>
      </c>
      <c r="AT169" s="231" t="s">
        <v>161</v>
      </c>
      <c r="AU169" s="231" t="s">
        <v>87</v>
      </c>
      <c r="AY169" s="19" t="s">
        <v>156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9" t="s">
        <v>85</v>
      </c>
      <c r="BK169" s="232">
        <f>ROUND(I169*H169,2)</f>
        <v>0</v>
      </c>
      <c r="BL169" s="19" t="s">
        <v>273</v>
      </c>
      <c r="BM169" s="231" t="s">
        <v>2229</v>
      </c>
    </row>
    <row r="170" s="2" customFormat="1">
      <c r="A170" s="40"/>
      <c r="B170" s="41"/>
      <c r="C170" s="42"/>
      <c r="D170" s="233" t="s">
        <v>168</v>
      </c>
      <c r="E170" s="42"/>
      <c r="F170" s="234" t="s">
        <v>2230</v>
      </c>
      <c r="G170" s="42"/>
      <c r="H170" s="42"/>
      <c r="I170" s="235"/>
      <c r="J170" s="42"/>
      <c r="K170" s="42"/>
      <c r="L170" s="46"/>
      <c r="M170" s="236"/>
      <c r="N170" s="237"/>
      <c r="O170" s="93"/>
      <c r="P170" s="93"/>
      <c r="Q170" s="93"/>
      <c r="R170" s="93"/>
      <c r="S170" s="93"/>
      <c r="T170" s="94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168</v>
      </c>
      <c r="AU170" s="19" t="s">
        <v>87</v>
      </c>
    </row>
    <row r="171" s="2" customFormat="1" ht="24.15" customHeight="1">
      <c r="A171" s="40"/>
      <c r="B171" s="41"/>
      <c r="C171" s="220" t="s">
        <v>348</v>
      </c>
      <c r="D171" s="220" t="s">
        <v>161</v>
      </c>
      <c r="E171" s="221" t="s">
        <v>2231</v>
      </c>
      <c r="F171" s="222" t="s">
        <v>2232</v>
      </c>
      <c r="G171" s="223" t="s">
        <v>1961</v>
      </c>
      <c r="H171" s="224">
        <v>15</v>
      </c>
      <c r="I171" s="225"/>
      <c r="J171" s="226">
        <f>ROUND(I171*H171,2)</f>
        <v>0</v>
      </c>
      <c r="K171" s="222" t="s">
        <v>2141</v>
      </c>
      <c r="L171" s="46"/>
      <c r="M171" s="227" t="s">
        <v>1</v>
      </c>
      <c r="N171" s="228" t="s">
        <v>42</v>
      </c>
      <c r="O171" s="93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31" t="s">
        <v>273</v>
      </c>
      <c r="AT171" s="231" t="s">
        <v>161</v>
      </c>
      <c r="AU171" s="231" t="s">
        <v>87</v>
      </c>
      <c r="AY171" s="19" t="s">
        <v>156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9" t="s">
        <v>85</v>
      </c>
      <c r="BK171" s="232">
        <f>ROUND(I171*H171,2)</f>
        <v>0</v>
      </c>
      <c r="BL171" s="19" t="s">
        <v>273</v>
      </c>
      <c r="BM171" s="231" t="s">
        <v>2233</v>
      </c>
    </row>
    <row r="172" s="2" customFormat="1">
      <c r="A172" s="40"/>
      <c r="B172" s="41"/>
      <c r="C172" s="42"/>
      <c r="D172" s="233" t="s">
        <v>168</v>
      </c>
      <c r="E172" s="42"/>
      <c r="F172" s="234" t="s">
        <v>2234</v>
      </c>
      <c r="G172" s="42"/>
      <c r="H172" s="42"/>
      <c r="I172" s="235"/>
      <c r="J172" s="42"/>
      <c r="K172" s="42"/>
      <c r="L172" s="46"/>
      <c r="M172" s="236"/>
      <c r="N172" s="237"/>
      <c r="O172" s="93"/>
      <c r="P172" s="93"/>
      <c r="Q172" s="93"/>
      <c r="R172" s="93"/>
      <c r="S172" s="93"/>
      <c r="T172" s="94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168</v>
      </c>
      <c r="AU172" s="19" t="s">
        <v>87</v>
      </c>
    </row>
    <row r="173" s="2" customFormat="1" ht="16.5" customHeight="1">
      <c r="A173" s="40"/>
      <c r="B173" s="41"/>
      <c r="C173" s="220" t="s">
        <v>353</v>
      </c>
      <c r="D173" s="220" t="s">
        <v>161</v>
      </c>
      <c r="E173" s="221" t="s">
        <v>2235</v>
      </c>
      <c r="F173" s="222" t="s">
        <v>2236</v>
      </c>
      <c r="G173" s="223" t="s">
        <v>2237</v>
      </c>
      <c r="H173" s="224">
        <v>1</v>
      </c>
      <c r="I173" s="225"/>
      <c r="J173" s="226">
        <f>ROUND(I173*H173,2)</f>
        <v>0</v>
      </c>
      <c r="K173" s="222" t="s">
        <v>2141</v>
      </c>
      <c r="L173" s="46"/>
      <c r="M173" s="227" t="s">
        <v>1</v>
      </c>
      <c r="N173" s="228" t="s">
        <v>42</v>
      </c>
      <c r="O173" s="93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31" t="s">
        <v>273</v>
      </c>
      <c r="AT173" s="231" t="s">
        <v>161</v>
      </c>
      <c r="AU173" s="231" t="s">
        <v>87</v>
      </c>
      <c r="AY173" s="19" t="s">
        <v>156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9" t="s">
        <v>85</v>
      </c>
      <c r="BK173" s="232">
        <f>ROUND(I173*H173,2)</f>
        <v>0</v>
      </c>
      <c r="BL173" s="19" t="s">
        <v>273</v>
      </c>
      <c r="BM173" s="231" t="s">
        <v>2238</v>
      </c>
    </row>
    <row r="174" s="2" customFormat="1">
      <c r="A174" s="40"/>
      <c r="B174" s="41"/>
      <c r="C174" s="42"/>
      <c r="D174" s="233" t="s">
        <v>168</v>
      </c>
      <c r="E174" s="42"/>
      <c r="F174" s="234" t="s">
        <v>2236</v>
      </c>
      <c r="G174" s="42"/>
      <c r="H174" s="42"/>
      <c r="I174" s="235"/>
      <c r="J174" s="42"/>
      <c r="K174" s="42"/>
      <c r="L174" s="46"/>
      <c r="M174" s="236"/>
      <c r="N174" s="237"/>
      <c r="O174" s="93"/>
      <c r="P174" s="93"/>
      <c r="Q174" s="93"/>
      <c r="R174" s="93"/>
      <c r="S174" s="93"/>
      <c r="T174" s="94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168</v>
      </c>
      <c r="AU174" s="19" t="s">
        <v>87</v>
      </c>
    </row>
    <row r="175" s="2" customFormat="1" ht="16.5" customHeight="1">
      <c r="A175" s="40"/>
      <c r="B175" s="41"/>
      <c r="C175" s="220" t="s">
        <v>359</v>
      </c>
      <c r="D175" s="220" t="s">
        <v>161</v>
      </c>
      <c r="E175" s="221" t="s">
        <v>2239</v>
      </c>
      <c r="F175" s="222" t="s">
        <v>2240</v>
      </c>
      <c r="G175" s="223" t="s">
        <v>1961</v>
      </c>
      <c r="H175" s="224">
        <v>10</v>
      </c>
      <c r="I175" s="225"/>
      <c r="J175" s="226">
        <f>ROUND(I175*H175,2)</f>
        <v>0</v>
      </c>
      <c r="K175" s="222" t="s">
        <v>2141</v>
      </c>
      <c r="L175" s="46"/>
      <c r="M175" s="227" t="s">
        <v>1</v>
      </c>
      <c r="N175" s="228" t="s">
        <v>42</v>
      </c>
      <c r="O175" s="93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31" t="s">
        <v>273</v>
      </c>
      <c r="AT175" s="231" t="s">
        <v>161</v>
      </c>
      <c r="AU175" s="231" t="s">
        <v>87</v>
      </c>
      <c r="AY175" s="19" t="s">
        <v>156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9" t="s">
        <v>85</v>
      </c>
      <c r="BK175" s="232">
        <f>ROUND(I175*H175,2)</f>
        <v>0</v>
      </c>
      <c r="BL175" s="19" t="s">
        <v>273</v>
      </c>
      <c r="BM175" s="231" t="s">
        <v>2241</v>
      </c>
    </row>
    <row r="176" s="2" customFormat="1">
      <c r="A176" s="40"/>
      <c r="B176" s="41"/>
      <c r="C176" s="42"/>
      <c r="D176" s="233" t="s">
        <v>168</v>
      </c>
      <c r="E176" s="42"/>
      <c r="F176" s="234" t="s">
        <v>2242</v>
      </c>
      <c r="G176" s="42"/>
      <c r="H176" s="42"/>
      <c r="I176" s="235"/>
      <c r="J176" s="42"/>
      <c r="K176" s="42"/>
      <c r="L176" s="46"/>
      <c r="M176" s="236"/>
      <c r="N176" s="237"/>
      <c r="O176" s="93"/>
      <c r="P176" s="93"/>
      <c r="Q176" s="93"/>
      <c r="R176" s="93"/>
      <c r="S176" s="93"/>
      <c r="T176" s="94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168</v>
      </c>
      <c r="AU176" s="19" t="s">
        <v>87</v>
      </c>
    </row>
    <row r="177" s="2" customFormat="1" ht="16.5" customHeight="1">
      <c r="A177" s="40"/>
      <c r="B177" s="41"/>
      <c r="C177" s="220" t="s">
        <v>364</v>
      </c>
      <c r="D177" s="220" t="s">
        <v>161</v>
      </c>
      <c r="E177" s="221" t="s">
        <v>2243</v>
      </c>
      <c r="F177" s="222" t="s">
        <v>2244</v>
      </c>
      <c r="G177" s="223" t="s">
        <v>2237</v>
      </c>
      <c r="H177" s="224">
        <v>1</v>
      </c>
      <c r="I177" s="225"/>
      <c r="J177" s="226">
        <f>ROUND(I177*H177,2)</f>
        <v>0</v>
      </c>
      <c r="K177" s="222" t="s">
        <v>2141</v>
      </c>
      <c r="L177" s="46"/>
      <c r="M177" s="227" t="s">
        <v>1</v>
      </c>
      <c r="N177" s="228" t="s">
        <v>42</v>
      </c>
      <c r="O177" s="93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31" t="s">
        <v>273</v>
      </c>
      <c r="AT177" s="231" t="s">
        <v>161</v>
      </c>
      <c r="AU177" s="231" t="s">
        <v>87</v>
      </c>
      <c r="AY177" s="19" t="s">
        <v>156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9" t="s">
        <v>85</v>
      </c>
      <c r="BK177" s="232">
        <f>ROUND(I177*H177,2)</f>
        <v>0</v>
      </c>
      <c r="BL177" s="19" t="s">
        <v>273</v>
      </c>
      <c r="BM177" s="231" t="s">
        <v>2245</v>
      </c>
    </row>
    <row r="178" s="2" customFormat="1">
      <c r="A178" s="40"/>
      <c r="B178" s="41"/>
      <c r="C178" s="42"/>
      <c r="D178" s="233" t="s">
        <v>168</v>
      </c>
      <c r="E178" s="42"/>
      <c r="F178" s="234" t="s">
        <v>2244</v>
      </c>
      <c r="G178" s="42"/>
      <c r="H178" s="42"/>
      <c r="I178" s="235"/>
      <c r="J178" s="42"/>
      <c r="K178" s="42"/>
      <c r="L178" s="46"/>
      <c r="M178" s="307"/>
      <c r="N178" s="308"/>
      <c r="O178" s="309"/>
      <c r="P178" s="309"/>
      <c r="Q178" s="309"/>
      <c r="R178" s="309"/>
      <c r="S178" s="309"/>
      <c r="T178" s="31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168</v>
      </c>
      <c r="AU178" s="19" t="s">
        <v>87</v>
      </c>
    </row>
    <row r="179" s="2" customFormat="1" ht="6.96" customHeight="1">
      <c r="A179" s="40"/>
      <c r="B179" s="68"/>
      <c r="C179" s="69"/>
      <c r="D179" s="69"/>
      <c r="E179" s="69"/>
      <c r="F179" s="69"/>
      <c r="G179" s="69"/>
      <c r="H179" s="69"/>
      <c r="I179" s="69"/>
      <c r="J179" s="69"/>
      <c r="K179" s="69"/>
      <c r="L179" s="46"/>
      <c r="M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</row>
  </sheetData>
  <sheetProtection sheet="1" autoFilter="0" formatColumns="0" formatRows="0" objects="1" scenarios="1" spinCount="100000" saltValue="SiD+//HYjDqgOHGXXBpuPLfulFKJ47bJTeLbdConFUIrO+Mp0flkV4e/WPrWzkRxY7FnjaG6bIXCUZn5k9b75A==" hashValue="Vcn9Oe+RAXaDO/U8VzUugcFDTzgqfiLpxcBNdfG+L4K9vnU3tr+b0x0cYO2VZZ8etwTrEki7tTIiLh+vzNQtvQ==" algorithmName="SHA-512" password="CC35"/>
  <autoFilter ref="C117:K17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2"/>
      <c r="AT3" s="19" t="s">
        <v>87</v>
      </c>
    </row>
    <row r="4" s="1" customFormat="1" ht="24.96" customHeight="1">
      <c r="B4" s="22"/>
      <c r="D4" s="140" t="s">
        <v>103</v>
      </c>
      <c r="L4" s="22"/>
      <c r="M4" s="141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2" t="s">
        <v>16</v>
      </c>
      <c r="L6" s="22"/>
    </row>
    <row r="7" s="1" customFormat="1" ht="16.5" customHeight="1">
      <c r="B7" s="22"/>
      <c r="E7" s="143" t="str">
        <f>'Rekapitulace stavby'!K6</f>
        <v>SPŠT - oprava sociálních zařízení a stavební úpravy v budově A</v>
      </c>
      <c r="F7" s="142"/>
      <c r="G7" s="142"/>
      <c r="H7" s="142"/>
      <c r="L7" s="22"/>
    </row>
    <row r="8" s="2" customFormat="1" ht="12" customHeight="1">
      <c r="A8" s="40"/>
      <c r="B8" s="46"/>
      <c r="C8" s="40"/>
      <c r="D8" s="142" t="s">
        <v>104</v>
      </c>
      <c r="E8" s="40"/>
      <c r="F8" s="40"/>
      <c r="G8" s="40"/>
      <c r="H8" s="40"/>
      <c r="I8" s="40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4" t="s">
        <v>2246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2" t="s">
        <v>18</v>
      </c>
      <c r="E11" s="40"/>
      <c r="F11" s="145" t="s">
        <v>1</v>
      </c>
      <c r="G11" s="40"/>
      <c r="H11" s="40"/>
      <c r="I11" s="142" t="s">
        <v>19</v>
      </c>
      <c r="J11" s="145" t="s">
        <v>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2" t="s">
        <v>20</v>
      </c>
      <c r="E12" s="40"/>
      <c r="F12" s="145" t="s">
        <v>21</v>
      </c>
      <c r="G12" s="40"/>
      <c r="H12" s="40"/>
      <c r="I12" s="142" t="s">
        <v>22</v>
      </c>
      <c r="J12" s="146" t="str">
        <f>'Rekapitulace stavby'!AN8</f>
        <v>16. 12. 2024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2" t="s">
        <v>24</v>
      </c>
      <c r="E14" s="40"/>
      <c r="F14" s="40"/>
      <c r="G14" s="40"/>
      <c r="H14" s="40"/>
      <c r="I14" s="142" t="s">
        <v>25</v>
      </c>
      <c r="J14" s="145" t="s">
        <v>26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5" t="s">
        <v>27</v>
      </c>
      <c r="F15" s="40"/>
      <c r="G15" s="40"/>
      <c r="H15" s="40"/>
      <c r="I15" s="142" t="s">
        <v>28</v>
      </c>
      <c r="J15" s="145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2" t="s">
        <v>29</v>
      </c>
      <c r="E17" s="40"/>
      <c r="F17" s="40"/>
      <c r="G17" s="40"/>
      <c r="H17" s="40"/>
      <c r="I17" s="142" t="s">
        <v>25</v>
      </c>
      <c r="J17" s="35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5"/>
      <c r="G18" s="145"/>
      <c r="H18" s="145"/>
      <c r="I18" s="142" t="s">
        <v>28</v>
      </c>
      <c r="J18" s="35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2" t="s">
        <v>31</v>
      </c>
      <c r="E20" s="40"/>
      <c r="F20" s="40"/>
      <c r="G20" s="40"/>
      <c r="H20" s="40"/>
      <c r="I20" s="142" t="s">
        <v>25</v>
      </c>
      <c r="J20" s="145" t="s">
        <v>2247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5" t="s">
        <v>2248</v>
      </c>
      <c r="F21" s="40"/>
      <c r="G21" s="40"/>
      <c r="H21" s="40"/>
      <c r="I21" s="142" t="s">
        <v>28</v>
      </c>
      <c r="J21" s="145" t="s">
        <v>1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2" t="s">
        <v>34</v>
      </c>
      <c r="E23" s="40"/>
      <c r="F23" s="40"/>
      <c r="G23" s="40"/>
      <c r="H23" s="40"/>
      <c r="I23" s="142" t="s">
        <v>25</v>
      </c>
      <c r="J23" s="145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5" t="s">
        <v>2248</v>
      </c>
      <c r="F24" s="40"/>
      <c r="G24" s="40"/>
      <c r="H24" s="40"/>
      <c r="I24" s="142" t="s">
        <v>28</v>
      </c>
      <c r="J24" s="145" t="s">
        <v>1</v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2" t="s">
        <v>36</v>
      </c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1"/>
      <c r="E29" s="151"/>
      <c r="F29" s="151"/>
      <c r="G29" s="151"/>
      <c r="H29" s="151"/>
      <c r="I29" s="151"/>
      <c r="J29" s="151"/>
      <c r="K29" s="151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2" t="s">
        <v>37</v>
      </c>
      <c r="E30" s="40"/>
      <c r="F30" s="40"/>
      <c r="G30" s="40"/>
      <c r="H30" s="40"/>
      <c r="I30" s="40"/>
      <c r="J30" s="153">
        <f>ROUND(J128, 2)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1"/>
      <c r="E31" s="151"/>
      <c r="F31" s="151"/>
      <c r="G31" s="151"/>
      <c r="H31" s="151"/>
      <c r="I31" s="151"/>
      <c r="J31" s="151"/>
      <c r="K31" s="151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4" t="s">
        <v>39</v>
      </c>
      <c r="G32" s="40"/>
      <c r="H32" s="40"/>
      <c r="I32" s="154" t="s">
        <v>38</v>
      </c>
      <c r="J32" s="154" t="s">
        <v>40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41</v>
      </c>
      <c r="E33" s="142" t="s">
        <v>42</v>
      </c>
      <c r="F33" s="156">
        <f>ROUND((SUM(BE128:BE236)),  2)</f>
        <v>0</v>
      </c>
      <c r="G33" s="40"/>
      <c r="H33" s="40"/>
      <c r="I33" s="157">
        <v>0.20999999999999999</v>
      </c>
      <c r="J33" s="156">
        <f>ROUND(((SUM(BE128:BE236))*I33),  2)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2" t="s">
        <v>43</v>
      </c>
      <c r="F34" s="156">
        <f>ROUND((SUM(BF128:BF236)),  2)</f>
        <v>0</v>
      </c>
      <c r="G34" s="40"/>
      <c r="H34" s="40"/>
      <c r="I34" s="157">
        <v>0.12</v>
      </c>
      <c r="J34" s="156">
        <f>ROUND(((SUM(BF128:BF236))*I34), 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2" t="s">
        <v>44</v>
      </c>
      <c r="F35" s="156">
        <f>ROUND((SUM(BG128:BG236)),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2" t="s">
        <v>45</v>
      </c>
      <c r="F36" s="156">
        <f>ROUND((SUM(BH128:BH236)),  2)</f>
        <v>0</v>
      </c>
      <c r="G36" s="40"/>
      <c r="H36" s="40"/>
      <c r="I36" s="157">
        <v>0.12</v>
      </c>
      <c r="J36" s="156">
        <f>0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2" t="s">
        <v>46</v>
      </c>
      <c r="F37" s="156">
        <f>ROUND((SUM(BI128:BI236)),  2)</f>
        <v>0</v>
      </c>
      <c r="G37" s="40"/>
      <c r="H37" s="40"/>
      <c r="I37" s="157">
        <v>0</v>
      </c>
      <c r="J37" s="156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47</v>
      </c>
      <c r="E39" s="160"/>
      <c r="F39" s="160"/>
      <c r="G39" s="161" t="s">
        <v>48</v>
      </c>
      <c r="H39" s="162" t="s">
        <v>49</v>
      </c>
      <c r="I39" s="160"/>
      <c r="J39" s="163">
        <f>SUM(J30:J37)</f>
        <v>0</v>
      </c>
      <c r="K39" s="164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5"/>
      <c r="D50" s="165" t="s">
        <v>50</v>
      </c>
      <c r="E50" s="166"/>
      <c r="F50" s="166"/>
      <c r="G50" s="165" t="s">
        <v>51</v>
      </c>
      <c r="H50" s="166"/>
      <c r="I50" s="166"/>
      <c r="J50" s="166"/>
      <c r="K50" s="166"/>
      <c r="L50" s="6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40"/>
      <c r="B61" s="46"/>
      <c r="C61" s="40"/>
      <c r="D61" s="167" t="s">
        <v>52</v>
      </c>
      <c r="E61" s="168"/>
      <c r="F61" s="169" t="s">
        <v>53</v>
      </c>
      <c r="G61" s="167" t="s">
        <v>52</v>
      </c>
      <c r="H61" s="168"/>
      <c r="I61" s="168"/>
      <c r="J61" s="170" t="s">
        <v>53</v>
      </c>
      <c r="K61" s="168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40"/>
      <c r="B65" s="46"/>
      <c r="C65" s="40"/>
      <c r="D65" s="165" t="s">
        <v>54</v>
      </c>
      <c r="E65" s="171"/>
      <c r="F65" s="171"/>
      <c r="G65" s="165" t="s">
        <v>55</v>
      </c>
      <c r="H65" s="171"/>
      <c r="I65" s="171"/>
      <c r="J65" s="171"/>
      <c r="K65" s="17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40"/>
      <c r="B76" s="46"/>
      <c r="C76" s="40"/>
      <c r="D76" s="167" t="s">
        <v>52</v>
      </c>
      <c r="E76" s="168"/>
      <c r="F76" s="169" t="s">
        <v>53</v>
      </c>
      <c r="G76" s="167" t="s">
        <v>52</v>
      </c>
      <c r="H76" s="168"/>
      <c r="I76" s="168"/>
      <c r="J76" s="170" t="s">
        <v>53</v>
      </c>
      <c r="K76" s="168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106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76" t="str">
        <f>E7</f>
        <v>SPŠT - oprava sociálních zařízení a stavební úpravy v budově A</v>
      </c>
      <c r="F85" s="34"/>
      <c r="G85" s="34"/>
      <c r="H85" s="34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104</v>
      </c>
      <c r="D86" s="42"/>
      <c r="E86" s="42"/>
      <c r="F86" s="42"/>
      <c r="G86" s="42"/>
      <c r="H86" s="42"/>
      <c r="I86" s="42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8" t="str">
        <f>E9</f>
        <v>D1.4.4 - Silnoproudá elektrotechnika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20</v>
      </c>
      <c r="D89" s="42"/>
      <c r="E89" s="42"/>
      <c r="F89" s="29" t="str">
        <f>F12</f>
        <v>Třebíč, Manželů Curieových 734</v>
      </c>
      <c r="G89" s="42"/>
      <c r="H89" s="42"/>
      <c r="I89" s="34" t="s">
        <v>22</v>
      </c>
      <c r="J89" s="81" t="str">
        <f>IF(J12="","",J12)</f>
        <v>16. 12. 2024</v>
      </c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24</v>
      </c>
      <c r="D91" s="42"/>
      <c r="E91" s="42"/>
      <c r="F91" s="29" t="str">
        <f>E15</f>
        <v>Střední průmyslová škola Třebíč</v>
      </c>
      <c r="G91" s="42"/>
      <c r="H91" s="42"/>
      <c r="I91" s="34" t="s">
        <v>31</v>
      </c>
      <c r="J91" s="38" t="str">
        <f>E21</f>
        <v>Ing. Milan Špaček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29</v>
      </c>
      <c r="D92" s="42"/>
      <c r="E92" s="42"/>
      <c r="F92" s="29" t="str">
        <f>IF(E18="","",E18)</f>
        <v>Vyplň údaj</v>
      </c>
      <c r="G92" s="42"/>
      <c r="H92" s="42"/>
      <c r="I92" s="34" t="s">
        <v>34</v>
      </c>
      <c r="J92" s="38" t="str">
        <f>E24</f>
        <v>Ing. Milan Špaček</v>
      </c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9.28" customHeight="1">
      <c r="A94" s="40"/>
      <c r="B94" s="41"/>
      <c r="C94" s="177" t="s">
        <v>107</v>
      </c>
      <c r="D94" s="178"/>
      <c r="E94" s="178"/>
      <c r="F94" s="178"/>
      <c r="G94" s="178"/>
      <c r="H94" s="178"/>
      <c r="I94" s="178"/>
      <c r="J94" s="179" t="s">
        <v>108</v>
      </c>
      <c r="K94" s="178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2.8" customHeight="1">
      <c r="A96" s="40"/>
      <c r="B96" s="41"/>
      <c r="C96" s="180" t="s">
        <v>109</v>
      </c>
      <c r="D96" s="42"/>
      <c r="E96" s="42"/>
      <c r="F96" s="42"/>
      <c r="G96" s="42"/>
      <c r="H96" s="42"/>
      <c r="I96" s="42"/>
      <c r="J96" s="112">
        <f>J128</f>
        <v>0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U96" s="19" t="s">
        <v>110</v>
      </c>
    </row>
    <row r="97" s="9" customFormat="1" ht="24.96" customHeight="1">
      <c r="A97" s="9"/>
      <c r="B97" s="181"/>
      <c r="C97" s="182"/>
      <c r="D97" s="183" t="s">
        <v>2249</v>
      </c>
      <c r="E97" s="184"/>
      <c r="F97" s="184"/>
      <c r="G97" s="184"/>
      <c r="H97" s="184"/>
      <c r="I97" s="184"/>
      <c r="J97" s="185">
        <f>J129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2250</v>
      </c>
      <c r="E98" s="190"/>
      <c r="F98" s="190"/>
      <c r="G98" s="190"/>
      <c r="H98" s="190"/>
      <c r="I98" s="190"/>
      <c r="J98" s="191">
        <f>J130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2251</v>
      </c>
      <c r="E99" s="190"/>
      <c r="F99" s="190"/>
      <c r="G99" s="190"/>
      <c r="H99" s="190"/>
      <c r="I99" s="190"/>
      <c r="J99" s="191">
        <f>J173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2252</v>
      </c>
      <c r="E100" s="190"/>
      <c r="F100" s="190"/>
      <c r="G100" s="190"/>
      <c r="H100" s="190"/>
      <c r="I100" s="190"/>
      <c r="J100" s="191">
        <f>J176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2253</v>
      </c>
      <c r="E101" s="190"/>
      <c r="F101" s="190"/>
      <c r="G101" s="190"/>
      <c r="H101" s="190"/>
      <c r="I101" s="190"/>
      <c r="J101" s="191">
        <f>J179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2254</v>
      </c>
      <c r="E102" s="190"/>
      <c r="F102" s="190"/>
      <c r="G102" s="190"/>
      <c r="H102" s="190"/>
      <c r="I102" s="190"/>
      <c r="J102" s="191">
        <f>J182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2255</v>
      </c>
      <c r="E103" s="190"/>
      <c r="F103" s="190"/>
      <c r="G103" s="190"/>
      <c r="H103" s="190"/>
      <c r="I103" s="190"/>
      <c r="J103" s="191">
        <f>J191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7"/>
      <c r="C104" s="188"/>
      <c r="D104" s="189" t="s">
        <v>2256</v>
      </c>
      <c r="E104" s="190"/>
      <c r="F104" s="190"/>
      <c r="G104" s="190"/>
      <c r="H104" s="190"/>
      <c r="I104" s="190"/>
      <c r="J104" s="191">
        <f>J198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7"/>
      <c r="C105" s="188"/>
      <c r="D105" s="189" t="s">
        <v>2257</v>
      </c>
      <c r="E105" s="190"/>
      <c r="F105" s="190"/>
      <c r="G105" s="190"/>
      <c r="H105" s="190"/>
      <c r="I105" s="190"/>
      <c r="J105" s="191">
        <f>J203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7"/>
      <c r="C106" s="188"/>
      <c r="D106" s="189" t="s">
        <v>2258</v>
      </c>
      <c r="E106" s="190"/>
      <c r="F106" s="190"/>
      <c r="G106" s="190"/>
      <c r="H106" s="190"/>
      <c r="I106" s="190"/>
      <c r="J106" s="191">
        <f>J210</f>
        <v>0</v>
      </c>
      <c r="K106" s="188"/>
      <c r="L106" s="19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7"/>
      <c r="C107" s="188"/>
      <c r="D107" s="189" t="s">
        <v>2259</v>
      </c>
      <c r="E107" s="190"/>
      <c r="F107" s="190"/>
      <c r="G107" s="190"/>
      <c r="H107" s="190"/>
      <c r="I107" s="190"/>
      <c r="J107" s="191">
        <f>J221</f>
        <v>0</v>
      </c>
      <c r="K107" s="188"/>
      <c r="L107" s="19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7"/>
      <c r="C108" s="188"/>
      <c r="D108" s="189" t="s">
        <v>2260</v>
      </c>
      <c r="E108" s="190"/>
      <c r="F108" s="190"/>
      <c r="G108" s="190"/>
      <c r="H108" s="190"/>
      <c r="I108" s="190"/>
      <c r="J108" s="191">
        <f>J226</f>
        <v>0</v>
      </c>
      <c r="K108" s="188"/>
      <c r="L108" s="19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40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6.96" customHeight="1">
      <c r="A110" s="40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4" s="2" customFormat="1" ht="6.96" customHeight="1">
      <c r="A114" s="40"/>
      <c r="B114" s="70"/>
      <c r="C114" s="71"/>
      <c r="D114" s="71"/>
      <c r="E114" s="71"/>
      <c r="F114" s="71"/>
      <c r="G114" s="71"/>
      <c r="H114" s="71"/>
      <c r="I114" s="71"/>
      <c r="J114" s="71"/>
      <c r="K114" s="71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24.96" customHeight="1">
      <c r="A115" s="40"/>
      <c r="B115" s="41"/>
      <c r="C115" s="25" t="s">
        <v>141</v>
      </c>
      <c r="D115" s="42"/>
      <c r="E115" s="42"/>
      <c r="F115" s="42"/>
      <c r="G115" s="42"/>
      <c r="H115" s="42"/>
      <c r="I115" s="42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6.96" customHeight="1">
      <c r="A116" s="40"/>
      <c r="B116" s="41"/>
      <c r="C116" s="42"/>
      <c r="D116" s="42"/>
      <c r="E116" s="42"/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2" customHeight="1">
      <c r="A117" s="40"/>
      <c r="B117" s="41"/>
      <c r="C117" s="34" t="s">
        <v>16</v>
      </c>
      <c r="D117" s="42"/>
      <c r="E117" s="42"/>
      <c r="F117" s="42"/>
      <c r="G117" s="42"/>
      <c r="H117" s="42"/>
      <c r="I117" s="42"/>
      <c r="J117" s="42"/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16.5" customHeight="1">
      <c r="A118" s="40"/>
      <c r="B118" s="41"/>
      <c r="C118" s="42"/>
      <c r="D118" s="42"/>
      <c r="E118" s="176" t="str">
        <f>E7</f>
        <v>SPŠT - oprava sociálních zařízení a stavební úpravy v budově A</v>
      </c>
      <c r="F118" s="34"/>
      <c r="G118" s="34"/>
      <c r="H118" s="34"/>
      <c r="I118" s="42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2" customHeight="1">
      <c r="A119" s="40"/>
      <c r="B119" s="41"/>
      <c r="C119" s="34" t="s">
        <v>104</v>
      </c>
      <c r="D119" s="42"/>
      <c r="E119" s="42"/>
      <c r="F119" s="42"/>
      <c r="G119" s="42"/>
      <c r="H119" s="42"/>
      <c r="I119" s="42"/>
      <c r="J119" s="42"/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16.5" customHeight="1">
      <c r="A120" s="40"/>
      <c r="B120" s="41"/>
      <c r="C120" s="42"/>
      <c r="D120" s="42"/>
      <c r="E120" s="78" t="str">
        <f>E9</f>
        <v>D1.4.4 - Silnoproudá elektrotechnika</v>
      </c>
      <c r="F120" s="42"/>
      <c r="G120" s="42"/>
      <c r="H120" s="42"/>
      <c r="I120" s="42"/>
      <c r="J120" s="42"/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6.96" customHeight="1">
      <c r="A121" s="40"/>
      <c r="B121" s="41"/>
      <c r="C121" s="42"/>
      <c r="D121" s="42"/>
      <c r="E121" s="42"/>
      <c r="F121" s="42"/>
      <c r="G121" s="42"/>
      <c r="H121" s="42"/>
      <c r="I121" s="42"/>
      <c r="J121" s="42"/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12" customHeight="1">
      <c r="A122" s="40"/>
      <c r="B122" s="41"/>
      <c r="C122" s="34" t="s">
        <v>20</v>
      </c>
      <c r="D122" s="42"/>
      <c r="E122" s="42"/>
      <c r="F122" s="29" t="str">
        <f>F12</f>
        <v>Třebíč, Manželů Curieových 734</v>
      </c>
      <c r="G122" s="42"/>
      <c r="H122" s="42"/>
      <c r="I122" s="34" t="s">
        <v>22</v>
      </c>
      <c r="J122" s="81" t="str">
        <f>IF(J12="","",J12)</f>
        <v>16. 12. 2024</v>
      </c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6.96" customHeight="1">
      <c r="A123" s="40"/>
      <c r="B123" s="41"/>
      <c r="C123" s="42"/>
      <c r="D123" s="42"/>
      <c r="E123" s="42"/>
      <c r="F123" s="42"/>
      <c r="G123" s="42"/>
      <c r="H123" s="42"/>
      <c r="I123" s="42"/>
      <c r="J123" s="42"/>
      <c r="K123" s="42"/>
      <c r="L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15.15" customHeight="1">
      <c r="A124" s="40"/>
      <c r="B124" s="41"/>
      <c r="C124" s="34" t="s">
        <v>24</v>
      </c>
      <c r="D124" s="42"/>
      <c r="E124" s="42"/>
      <c r="F124" s="29" t="str">
        <f>E15</f>
        <v>Střední průmyslová škola Třebíč</v>
      </c>
      <c r="G124" s="42"/>
      <c r="H124" s="42"/>
      <c r="I124" s="34" t="s">
        <v>31</v>
      </c>
      <c r="J124" s="38" t="str">
        <f>E21</f>
        <v>Ing. Milan Špaček</v>
      </c>
      <c r="K124" s="42"/>
      <c r="L124" s="65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15.15" customHeight="1">
      <c r="A125" s="40"/>
      <c r="B125" s="41"/>
      <c r="C125" s="34" t="s">
        <v>29</v>
      </c>
      <c r="D125" s="42"/>
      <c r="E125" s="42"/>
      <c r="F125" s="29" t="str">
        <f>IF(E18="","",E18)</f>
        <v>Vyplň údaj</v>
      </c>
      <c r="G125" s="42"/>
      <c r="H125" s="42"/>
      <c r="I125" s="34" t="s">
        <v>34</v>
      </c>
      <c r="J125" s="38" t="str">
        <f>E24</f>
        <v>Ing. Milan Špaček</v>
      </c>
      <c r="K125" s="42"/>
      <c r="L125" s="65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10.32" customHeight="1">
      <c r="A126" s="40"/>
      <c r="B126" s="41"/>
      <c r="C126" s="42"/>
      <c r="D126" s="42"/>
      <c r="E126" s="42"/>
      <c r="F126" s="42"/>
      <c r="G126" s="42"/>
      <c r="H126" s="42"/>
      <c r="I126" s="42"/>
      <c r="J126" s="42"/>
      <c r="K126" s="42"/>
      <c r="L126" s="65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11" customFormat="1" ht="29.28" customHeight="1">
      <c r="A127" s="193"/>
      <c r="B127" s="194"/>
      <c r="C127" s="195" t="s">
        <v>142</v>
      </c>
      <c r="D127" s="196" t="s">
        <v>62</v>
      </c>
      <c r="E127" s="196" t="s">
        <v>58</v>
      </c>
      <c r="F127" s="196" t="s">
        <v>59</v>
      </c>
      <c r="G127" s="196" t="s">
        <v>143</v>
      </c>
      <c r="H127" s="196" t="s">
        <v>144</v>
      </c>
      <c r="I127" s="196" t="s">
        <v>145</v>
      </c>
      <c r="J127" s="196" t="s">
        <v>108</v>
      </c>
      <c r="K127" s="197" t="s">
        <v>146</v>
      </c>
      <c r="L127" s="198"/>
      <c r="M127" s="102" t="s">
        <v>1</v>
      </c>
      <c r="N127" s="103" t="s">
        <v>41</v>
      </c>
      <c r="O127" s="103" t="s">
        <v>147</v>
      </c>
      <c r="P127" s="103" t="s">
        <v>148</v>
      </c>
      <c r="Q127" s="103" t="s">
        <v>149</v>
      </c>
      <c r="R127" s="103" t="s">
        <v>150</v>
      </c>
      <c r="S127" s="103" t="s">
        <v>151</v>
      </c>
      <c r="T127" s="104" t="s">
        <v>152</v>
      </c>
      <c r="U127" s="193"/>
      <c r="V127" s="193"/>
      <c r="W127" s="193"/>
      <c r="X127" s="193"/>
      <c r="Y127" s="193"/>
      <c r="Z127" s="193"/>
      <c r="AA127" s="193"/>
      <c r="AB127" s="193"/>
      <c r="AC127" s="193"/>
      <c r="AD127" s="193"/>
      <c r="AE127" s="193"/>
    </row>
    <row r="128" s="2" customFormat="1" ht="22.8" customHeight="1">
      <c r="A128" s="40"/>
      <c r="B128" s="41"/>
      <c r="C128" s="109" t="s">
        <v>153</v>
      </c>
      <c r="D128" s="42"/>
      <c r="E128" s="42"/>
      <c r="F128" s="42"/>
      <c r="G128" s="42"/>
      <c r="H128" s="42"/>
      <c r="I128" s="42"/>
      <c r="J128" s="199">
        <f>BK128</f>
        <v>0</v>
      </c>
      <c r="K128" s="42"/>
      <c r="L128" s="46"/>
      <c r="M128" s="105"/>
      <c r="N128" s="200"/>
      <c r="O128" s="106"/>
      <c r="P128" s="201">
        <f>P129</f>
        <v>0</v>
      </c>
      <c r="Q128" s="106"/>
      <c r="R128" s="201">
        <f>R129</f>
        <v>0</v>
      </c>
      <c r="S128" s="106"/>
      <c r="T128" s="202">
        <f>T129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76</v>
      </c>
      <c r="AU128" s="19" t="s">
        <v>110</v>
      </c>
      <c r="BK128" s="203">
        <f>BK129</f>
        <v>0</v>
      </c>
    </row>
    <row r="129" s="12" customFormat="1" ht="25.92" customHeight="1">
      <c r="A129" s="12"/>
      <c r="B129" s="204"/>
      <c r="C129" s="205"/>
      <c r="D129" s="206" t="s">
        <v>76</v>
      </c>
      <c r="E129" s="207" t="s">
        <v>2261</v>
      </c>
      <c r="F129" s="207" t="s">
        <v>2262</v>
      </c>
      <c r="G129" s="205"/>
      <c r="H129" s="205"/>
      <c r="I129" s="208"/>
      <c r="J129" s="209">
        <f>BK129</f>
        <v>0</v>
      </c>
      <c r="K129" s="205"/>
      <c r="L129" s="210"/>
      <c r="M129" s="211"/>
      <c r="N129" s="212"/>
      <c r="O129" s="212"/>
      <c r="P129" s="213">
        <f>P130+P173+P176+P179+P182+P191+P198+P203+P210+P221+P226</f>
        <v>0</v>
      </c>
      <c r="Q129" s="212"/>
      <c r="R129" s="213">
        <f>R130+R173+R176+R179+R182+R191+R198+R203+R210+R221+R226</f>
        <v>0</v>
      </c>
      <c r="S129" s="212"/>
      <c r="T129" s="214">
        <f>T130+T173+T176+T179+T182+T191+T198+T203+T210+T221+T226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85</v>
      </c>
      <c r="AT129" s="216" t="s">
        <v>76</v>
      </c>
      <c r="AU129" s="216" t="s">
        <v>77</v>
      </c>
      <c r="AY129" s="215" t="s">
        <v>156</v>
      </c>
      <c r="BK129" s="217">
        <f>BK130+BK173+BK176+BK179+BK182+BK191+BK198+BK203+BK210+BK221+BK226</f>
        <v>0</v>
      </c>
    </row>
    <row r="130" s="12" customFormat="1" ht="22.8" customHeight="1">
      <c r="A130" s="12"/>
      <c r="B130" s="204"/>
      <c r="C130" s="205"/>
      <c r="D130" s="206" t="s">
        <v>76</v>
      </c>
      <c r="E130" s="218" t="s">
        <v>2263</v>
      </c>
      <c r="F130" s="218" t="s">
        <v>2264</v>
      </c>
      <c r="G130" s="205"/>
      <c r="H130" s="205"/>
      <c r="I130" s="208"/>
      <c r="J130" s="219">
        <f>BK130</f>
        <v>0</v>
      </c>
      <c r="K130" s="205"/>
      <c r="L130" s="210"/>
      <c r="M130" s="211"/>
      <c r="N130" s="212"/>
      <c r="O130" s="212"/>
      <c r="P130" s="213">
        <f>SUM(P131:P172)</f>
        <v>0</v>
      </c>
      <c r="Q130" s="212"/>
      <c r="R130" s="213">
        <f>SUM(R131:R172)</f>
        <v>0</v>
      </c>
      <c r="S130" s="212"/>
      <c r="T130" s="214">
        <f>SUM(T131:T172)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85</v>
      </c>
      <c r="AT130" s="216" t="s">
        <v>76</v>
      </c>
      <c r="AU130" s="216" t="s">
        <v>85</v>
      </c>
      <c r="AY130" s="215" t="s">
        <v>156</v>
      </c>
      <c r="BK130" s="217">
        <f>SUM(BK131:BK172)</f>
        <v>0</v>
      </c>
    </row>
    <row r="131" s="2" customFormat="1" ht="24.15" customHeight="1">
      <c r="A131" s="40"/>
      <c r="B131" s="41"/>
      <c r="C131" s="220" t="s">
        <v>85</v>
      </c>
      <c r="D131" s="220" t="s">
        <v>161</v>
      </c>
      <c r="E131" s="221" t="s">
        <v>2265</v>
      </c>
      <c r="F131" s="222" t="s">
        <v>2266</v>
      </c>
      <c r="G131" s="223" t="s">
        <v>2267</v>
      </c>
      <c r="H131" s="224">
        <v>1</v>
      </c>
      <c r="I131" s="225"/>
      <c r="J131" s="226">
        <f>ROUND(I131*H131,2)</f>
        <v>0</v>
      </c>
      <c r="K131" s="222" t="s">
        <v>1</v>
      </c>
      <c r="L131" s="46"/>
      <c r="M131" s="227" t="s">
        <v>1</v>
      </c>
      <c r="N131" s="228" t="s">
        <v>42</v>
      </c>
      <c r="O131" s="93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31" t="s">
        <v>166</v>
      </c>
      <c r="AT131" s="231" t="s">
        <v>161</v>
      </c>
      <c r="AU131" s="231" t="s">
        <v>87</v>
      </c>
      <c r="AY131" s="19" t="s">
        <v>156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9" t="s">
        <v>85</v>
      </c>
      <c r="BK131" s="232">
        <f>ROUND(I131*H131,2)</f>
        <v>0</v>
      </c>
      <c r="BL131" s="19" t="s">
        <v>166</v>
      </c>
      <c r="BM131" s="231" t="s">
        <v>87</v>
      </c>
    </row>
    <row r="132" s="2" customFormat="1">
      <c r="A132" s="40"/>
      <c r="B132" s="41"/>
      <c r="C132" s="42"/>
      <c r="D132" s="233" t="s">
        <v>168</v>
      </c>
      <c r="E132" s="42"/>
      <c r="F132" s="234" t="s">
        <v>2266</v>
      </c>
      <c r="G132" s="42"/>
      <c r="H132" s="42"/>
      <c r="I132" s="235"/>
      <c r="J132" s="42"/>
      <c r="K132" s="42"/>
      <c r="L132" s="46"/>
      <c r="M132" s="236"/>
      <c r="N132" s="237"/>
      <c r="O132" s="93"/>
      <c r="P132" s="93"/>
      <c r="Q132" s="93"/>
      <c r="R132" s="93"/>
      <c r="S132" s="93"/>
      <c r="T132" s="94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168</v>
      </c>
      <c r="AU132" s="19" t="s">
        <v>87</v>
      </c>
    </row>
    <row r="133" s="2" customFormat="1" ht="16.5" customHeight="1">
      <c r="A133" s="40"/>
      <c r="B133" s="41"/>
      <c r="C133" s="220" t="s">
        <v>87</v>
      </c>
      <c r="D133" s="220" t="s">
        <v>161</v>
      </c>
      <c r="E133" s="221" t="s">
        <v>2268</v>
      </c>
      <c r="F133" s="222" t="s">
        <v>2269</v>
      </c>
      <c r="G133" s="223" t="s">
        <v>2267</v>
      </c>
      <c r="H133" s="224">
        <v>1</v>
      </c>
      <c r="I133" s="225"/>
      <c r="J133" s="226">
        <f>ROUND(I133*H133,2)</f>
        <v>0</v>
      </c>
      <c r="K133" s="222" t="s">
        <v>1</v>
      </c>
      <c r="L133" s="46"/>
      <c r="M133" s="227" t="s">
        <v>1</v>
      </c>
      <c r="N133" s="228" t="s">
        <v>42</v>
      </c>
      <c r="O133" s="93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31" t="s">
        <v>166</v>
      </c>
      <c r="AT133" s="231" t="s">
        <v>161</v>
      </c>
      <c r="AU133" s="231" t="s">
        <v>87</v>
      </c>
      <c r="AY133" s="19" t="s">
        <v>156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9" t="s">
        <v>85</v>
      </c>
      <c r="BK133" s="232">
        <f>ROUND(I133*H133,2)</f>
        <v>0</v>
      </c>
      <c r="BL133" s="19" t="s">
        <v>166</v>
      </c>
      <c r="BM133" s="231" t="s">
        <v>166</v>
      </c>
    </row>
    <row r="134" s="2" customFormat="1">
      <c r="A134" s="40"/>
      <c r="B134" s="41"/>
      <c r="C134" s="42"/>
      <c r="D134" s="233" t="s">
        <v>168</v>
      </c>
      <c r="E134" s="42"/>
      <c r="F134" s="234" t="s">
        <v>2269</v>
      </c>
      <c r="G134" s="42"/>
      <c r="H134" s="42"/>
      <c r="I134" s="235"/>
      <c r="J134" s="42"/>
      <c r="K134" s="42"/>
      <c r="L134" s="46"/>
      <c r="M134" s="236"/>
      <c r="N134" s="237"/>
      <c r="O134" s="93"/>
      <c r="P134" s="93"/>
      <c r="Q134" s="93"/>
      <c r="R134" s="93"/>
      <c r="S134" s="93"/>
      <c r="T134" s="94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168</v>
      </c>
      <c r="AU134" s="19" t="s">
        <v>87</v>
      </c>
    </row>
    <row r="135" s="2" customFormat="1" ht="24.15" customHeight="1">
      <c r="A135" s="40"/>
      <c r="B135" s="41"/>
      <c r="C135" s="220" t="s">
        <v>157</v>
      </c>
      <c r="D135" s="220" t="s">
        <v>161</v>
      </c>
      <c r="E135" s="221" t="s">
        <v>2270</v>
      </c>
      <c r="F135" s="222" t="s">
        <v>2271</v>
      </c>
      <c r="G135" s="223" t="s">
        <v>2272</v>
      </c>
      <c r="H135" s="224">
        <v>1</v>
      </c>
      <c r="I135" s="225"/>
      <c r="J135" s="226">
        <f>ROUND(I135*H135,2)</f>
        <v>0</v>
      </c>
      <c r="K135" s="222" t="s">
        <v>1</v>
      </c>
      <c r="L135" s="46"/>
      <c r="M135" s="227" t="s">
        <v>1</v>
      </c>
      <c r="N135" s="228" t="s">
        <v>42</v>
      </c>
      <c r="O135" s="93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31" t="s">
        <v>166</v>
      </c>
      <c r="AT135" s="231" t="s">
        <v>161</v>
      </c>
      <c r="AU135" s="231" t="s">
        <v>87</v>
      </c>
      <c r="AY135" s="19" t="s">
        <v>156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9" t="s">
        <v>85</v>
      </c>
      <c r="BK135" s="232">
        <f>ROUND(I135*H135,2)</f>
        <v>0</v>
      </c>
      <c r="BL135" s="19" t="s">
        <v>166</v>
      </c>
      <c r="BM135" s="231" t="s">
        <v>206</v>
      </c>
    </row>
    <row r="136" s="2" customFormat="1">
      <c r="A136" s="40"/>
      <c r="B136" s="41"/>
      <c r="C136" s="42"/>
      <c r="D136" s="233" t="s">
        <v>168</v>
      </c>
      <c r="E136" s="42"/>
      <c r="F136" s="234" t="s">
        <v>2271</v>
      </c>
      <c r="G136" s="42"/>
      <c r="H136" s="42"/>
      <c r="I136" s="235"/>
      <c r="J136" s="42"/>
      <c r="K136" s="42"/>
      <c r="L136" s="46"/>
      <c r="M136" s="236"/>
      <c r="N136" s="237"/>
      <c r="O136" s="93"/>
      <c r="P136" s="93"/>
      <c r="Q136" s="93"/>
      <c r="R136" s="93"/>
      <c r="S136" s="93"/>
      <c r="T136" s="94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168</v>
      </c>
      <c r="AU136" s="19" t="s">
        <v>87</v>
      </c>
    </row>
    <row r="137" s="2" customFormat="1" ht="24.15" customHeight="1">
      <c r="A137" s="40"/>
      <c r="B137" s="41"/>
      <c r="C137" s="220" t="s">
        <v>166</v>
      </c>
      <c r="D137" s="220" t="s">
        <v>161</v>
      </c>
      <c r="E137" s="221" t="s">
        <v>2273</v>
      </c>
      <c r="F137" s="222" t="s">
        <v>2274</v>
      </c>
      <c r="G137" s="223" t="s">
        <v>2267</v>
      </c>
      <c r="H137" s="224">
        <v>1</v>
      </c>
      <c r="I137" s="225"/>
      <c r="J137" s="226">
        <f>ROUND(I137*H137,2)</f>
        <v>0</v>
      </c>
      <c r="K137" s="222" t="s">
        <v>1</v>
      </c>
      <c r="L137" s="46"/>
      <c r="M137" s="227" t="s">
        <v>1</v>
      </c>
      <c r="N137" s="228" t="s">
        <v>42</v>
      </c>
      <c r="O137" s="93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31" t="s">
        <v>166</v>
      </c>
      <c r="AT137" s="231" t="s">
        <v>161</v>
      </c>
      <c r="AU137" s="231" t="s">
        <v>87</v>
      </c>
      <c r="AY137" s="19" t="s">
        <v>156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9" t="s">
        <v>85</v>
      </c>
      <c r="BK137" s="232">
        <f>ROUND(I137*H137,2)</f>
        <v>0</v>
      </c>
      <c r="BL137" s="19" t="s">
        <v>166</v>
      </c>
      <c r="BM137" s="231" t="s">
        <v>227</v>
      </c>
    </row>
    <row r="138" s="2" customFormat="1">
      <c r="A138" s="40"/>
      <c r="B138" s="41"/>
      <c r="C138" s="42"/>
      <c r="D138" s="233" t="s">
        <v>168</v>
      </c>
      <c r="E138" s="42"/>
      <c r="F138" s="234" t="s">
        <v>2274</v>
      </c>
      <c r="G138" s="42"/>
      <c r="H138" s="42"/>
      <c r="I138" s="235"/>
      <c r="J138" s="42"/>
      <c r="K138" s="42"/>
      <c r="L138" s="46"/>
      <c r="M138" s="236"/>
      <c r="N138" s="237"/>
      <c r="O138" s="93"/>
      <c r="P138" s="93"/>
      <c r="Q138" s="93"/>
      <c r="R138" s="93"/>
      <c r="S138" s="93"/>
      <c r="T138" s="94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168</v>
      </c>
      <c r="AU138" s="19" t="s">
        <v>87</v>
      </c>
    </row>
    <row r="139" s="2" customFormat="1" ht="21.75" customHeight="1">
      <c r="A139" s="40"/>
      <c r="B139" s="41"/>
      <c r="C139" s="220" t="s">
        <v>198</v>
      </c>
      <c r="D139" s="220" t="s">
        <v>161</v>
      </c>
      <c r="E139" s="221" t="s">
        <v>2275</v>
      </c>
      <c r="F139" s="222" t="s">
        <v>2276</v>
      </c>
      <c r="G139" s="223" t="s">
        <v>2267</v>
      </c>
      <c r="H139" s="224">
        <v>1</v>
      </c>
      <c r="I139" s="225"/>
      <c r="J139" s="226">
        <f>ROUND(I139*H139,2)</f>
        <v>0</v>
      </c>
      <c r="K139" s="222" t="s">
        <v>1</v>
      </c>
      <c r="L139" s="46"/>
      <c r="M139" s="227" t="s">
        <v>1</v>
      </c>
      <c r="N139" s="228" t="s">
        <v>42</v>
      </c>
      <c r="O139" s="93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31" t="s">
        <v>166</v>
      </c>
      <c r="AT139" s="231" t="s">
        <v>161</v>
      </c>
      <c r="AU139" s="231" t="s">
        <v>87</v>
      </c>
      <c r="AY139" s="19" t="s">
        <v>156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9" t="s">
        <v>85</v>
      </c>
      <c r="BK139" s="232">
        <f>ROUND(I139*H139,2)</f>
        <v>0</v>
      </c>
      <c r="BL139" s="19" t="s">
        <v>166</v>
      </c>
      <c r="BM139" s="231" t="s">
        <v>242</v>
      </c>
    </row>
    <row r="140" s="2" customFormat="1">
      <c r="A140" s="40"/>
      <c r="B140" s="41"/>
      <c r="C140" s="42"/>
      <c r="D140" s="233" t="s">
        <v>168</v>
      </c>
      <c r="E140" s="42"/>
      <c r="F140" s="234" t="s">
        <v>2276</v>
      </c>
      <c r="G140" s="42"/>
      <c r="H140" s="42"/>
      <c r="I140" s="235"/>
      <c r="J140" s="42"/>
      <c r="K140" s="42"/>
      <c r="L140" s="46"/>
      <c r="M140" s="236"/>
      <c r="N140" s="237"/>
      <c r="O140" s="93"/>
      <c r="P140" s="93"/>
      <c r="Q140" s="93"/>
      <c r="R140" s="93"/>
      <c r="S140" s="93"/>
      <c r="T140" s="94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168</v>
      </c>
      <c r="AU140" s="19" t="s">
        <v>87</v>
      </c>
    </row>
    <row r="141" s="2" customFormat="1" ht="24.15" customHeight="1">
      <c r="A141" s="40"/>
      <c r="B141" s="41"/>
      <c r="C141" s="220" t="s">
        <v>206</v>
      </c>
      <c r="D141" s="220" t="s">
        <v>161</v>
      </c>
      <c r="E141" s="221" t="s">
        <v>2277</v>
      </c>
      <c r="F141" s="222" t="s">
        <v>2278</v>
      </c>
      <c r="G141" s="223" t="s">
        <v>2267</v>
      </c>
      <c r="H141" s="224">
        <v>4</v>
      </c>
      <c r="I141" s="225"/>
      <c r="J141" s="226">
        <f>ROUND(I141*H141,2)</f>
        <v>0</v>
      </c>
      <c r="K141" s="222" t="s">
        <v>1</v>
      </c>
      <c r="L141" s="46"/>
      <c r="M141" s="227" t="s">
        <v>1</v>
      </c>
      <c r="N141" s="228" t="s">
        <v>42</v>
      </c>
      <c r="O141" s="93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31" t="s">
        <v>166</v>
      </c>
      <c r="AT141" s="231" t="s">
        <v>161</v>
      </c>
      <c r="AU141" s="231" t="s">
        <v>87</v>
      </c>
      <c r="AY141" s="19" t="s">
        <v>156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9" t="s">
        <v>85</v>
      </c>
      <c r="BK141" s="232">
        <f>ROUND(I141*H141,2)</f>
        <v>0</v>
      </c>
      <c r="BL141" s="19" t="s">
        <v>166</v>
      </c>
      <c r="BM141" s="231" t="s">
        <v>8</v>
      </c>
    </row>
    <row r="142" s="2" customFormat="1">
      <c r="A142" s="40"/>
      <c r="B142" s="41"/>
      <c r="C142" s="42"/>
      <c r="D142" s="233" t="s">
        <v>168</v>
      </c>
      <c r="E142" s="42"/>
      <c r="F142" s="234" t="s">
        <v>2278</v>
      </c>
      <c r="G142" s="42"/>
      <c r="H142" s="42"/>
      <c r="I142" s="235"/>
      <c r="J142" s="42"/>
      <c r="K142" s="42"/>
      <c r="L142" s="46"/>
      <c r="M142" s="236"/>
      <c r="N142" s="237"/>
      <c r="O142" s="93"/>
      <c r="P142" s="93"/>
      <c r="Q142" s="93"/>
      <c r="R142" s="93"/>
      <c r="S142" s="93"/>
      <c r="T142" s="94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168</v>
      </c>
      <c r="AU142" s="19" t="s">
        <v>87</v>
      </c>
    </row>
    <row r="143" s="2" customFormat="1" ht="24.15" customHeight="1">
      <c r="A143" s="40"/>
      <c r="B143" s="41"/>
      <c r="C143" s="220" t="s">
        <v>216</v>
      </c>
      <c r="D143" s="220" t="s">
        <v>161</v>
      </c>
      <c r="E143" s="221" t="s">
        <v>2279</v>
      </c>
      <c r="F143" s="222" t="s">
        <v>2280</v>
      </c>
      <c r="G143" s="223" t="s">
        <v>2267</v>
      </c>
      <c r="H143" s="224">
        <v>2</v>
      </c>
      <c r="I143" s="225"/>
      <c r="J143" s="226">
        <f>ROUND(I143*H143,2)</f>
        <v>0</v>
      </c>
      <c r="K143" s="222" t="s">
        <v>1</v>
      </c>
      <c r="L143" s="46"/>
      <c r="M143" s="227" t="s">
        <v>1</v>
      </c>
      <c r="N143" s="228" t="s">
        <v>42</v>
      </c>
      <c r="O143" s="93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31" t="s">
        <v>166</v>
      </c>
      <c r="AT143" s="231" t="s">
        <v>161</v>
      </c>
      <c r="AU143" s="231" t="s">
        <v>87</v>
      </c>
      <c r="AY143" s="19" t="s">
        <v>156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9" t="s">
        <v>85</v>
      </c>
      <c r="BK143" s="232">
        <f>ROUND(I143*H143,2)</f>
        <v>0</v>
      </c>
      <c r="BL143" s="19" t="s">
        <v>166</v>
      </c>
      <c r="BM143" s="231" t="s">
        <v>260</v>
      </c>
    </row>
    <row r="144" s="2" customFormat="1">
      <c r="A144" s="40"/>
      <c r="B144" s="41"/>
      <c r="C144" s="42"/>
      <c r="D144" s="233" t="s">
        <v>168</v>
      </c>
      <c r="E144" s="42"/>
      <c r="F144" s="234" t="s">
        <v>2280</v>
      </c>
      <c r="G144" s="42"/>
      <c r="H144" s="42"/>
      <c r="I144" s="235"/>
      <c r="J144" s="42"/>
      <c r="K144" s="42"/>
      <c r="L144" s="46"/>
      <c r="M144" s="236"/>
      <c r="N144" s="237"/>
      <c r="O144" s="93"/>
      <c r="P144" s="93"/>
      <c r="Q144" s="93"/>
      <c r="R144" s="93"/>
      <c r="S144" s="93"/>
      <c r="T144" s="94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168</v>
      </c>
      <c r="AU144" s="19" t="s">
        <v>87</v>
      </c>
    </row>
    <row r="145" s="2" customFormat="1" ht="24.15" customHeight="1">
      <c r="A145" s="40"/>
      <c r="B145" s="41"/>
      <c r="C145" s="220" t="s">
        <v>227</v>
      </c>
      <c r="D145" s="220" t="s">
        <v>161</v>
      </c>
      <c r="E145" s="221" t="s">
        <v>2281</v>
      </c>
      <c r="F145" s="222" t="s">
        <v>2282</v>
      </c>
      <c r="G145" s="223" t="s">
        <v>2267</v>
      </c>
      <c r="H145" s="224">
        <v>6</v>
      </c>
      <c r="I145" s="225"/>
      <c r="J145" s="226">
        <f>ROUND(I145*H145,2)</f>
        <v>0</v>
      </c>
      <c r="K145" s="222" t="s">
        <v>1</v>
      </c>
      <c r="L145" s="46"/>
      <c r="M145" s="227" t="s">
        <v>1</v>
      </c>
      <c r="N145" s="228" t="s">
        <v>42</v>
      </c>
      <c r="O145" s="93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31" t="s">
        <v>166</v>
      </c>
      <c r="AT145" s="231" t="s">
        <v>161</v>
      </c>
      <c r="AU145" s="231" t="s">
        <v>87</v>
      </c>
      <c r="AY145" s="19" t="s">
        <v>156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9" t="s">
        <v>85</v>
      </c>
      <c r="BK145" s="232">
        <f>ROUND(I145*H145,2)</f>
        <v>0</v>
      </c>
      <c r="BL145" s="19" t="s">
        <v>166</v>
      </c>
      <c r="BM145" s="231" t="s">
        <v>273</v>
      </c>
    </row>
    <row r="146" s="2" customFormat="1">
      <c r="A146" s="40"/>
      <c r="B146" s="41"/>
      <c r="C146" s="42"/>
      <c r="D146" s="233" t="s">
        <v>168</v>
      </c>
      <c r="E146" s="42"/>
      <c r="F146" s="234" t="s">
        <v>2282</v>
      </c>
      <c r="G146" s="42"/>
      <c r="H146" s="42"/>
      <c r="I146" s="235"/>
      <c r="J146" s="42"/>
      <c r="K146" s="42"/>
      <c r="L146" s="46"/>
      <c r="M146" s="236"/>
      <c r="N146" s="237"/>
      <c r="O146" s="93"/>
      <c r="P146" s="93"/>
      <c r="Q146" s="93"/>
      <c r="R146" s="93"/>
      <c r="S146" s="93"/>
      <c r="T146" s="94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168</v>
      </c>
      <c r="AU146" s="19" t="s">
        <v>87</v>
      </c>
    </row>
    <row r="147" s="2" customFormat="1" ht="24.15" customHeight="1">
      <c r="A147" s="40"/>
      <c r="B147" s="41"/>
      <c r="C147" s="220" t="s">
        <v>233</v>
      </c>
      <c r="D147" s="220" t="s">
        <v>161</v>
      </c>
      <c r="E147" s="221" t="s">
        <v>2283</v>
      </c>
      <c r="F147" s="222" t="s">
        <v>2284</v>
      </c>
      <c r="G147" s="223" t="s">
        <v>2267</v>
      </c>
      <c r="H147" s="224">
        <v>1</v>
      </c>
      <c r="I147" s="225"/>
      <c r="J147" s="226">
        <f>ROUND(I147*H147,2)</f>
        <v>0</v>
      </c>
      <c r="K147" s="222" t="s">
        <v>1</v>
      </c>
      <c r="L147" s="46"/>
      <c r="M147" s="227" t="s">
        <v>1</v>
      </c>
      <c r="N147" s="228" t="s">
        <v>42</v>
      </c>
      <c r="O147" s="93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31" t="s">
        <v>166</v>
      </c>
      <c r="AT147" s="231" t="s">
        <v>161</v>
      </c>
      <c r="AU147" s="231" t="s">
        <v>87</v>
      </c>
      <c r="AY147" s="19" t="s">
        <v>156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9" t="s">
        <v>85</v>
      </c>
      <c r="BK147" s="232">
        <f>ROUND(I147*H147,2)</f>
        <v>0</v>
      </c>
      <c r="BL147" s="19" t="s">
        <v>166</v>
      </c>
      <c r="BM147" s="231" t="s">
        <v>289</v>
      </c>
    </row>
    <row r="148" s="2" customFormat="1">
      <c r="A148" s="40"/>
      <c r="B148" s="41"/>
      <c r="C148" s="42"/>
      <c r="D148" s="233" t="s">
        <v>168</v>
      </c>
      <c r="E148" s="42"/>
      <c r="F148" s="234" t="s">
        <v>2284</v>
      </c>
      <c r="G148" s="42"/>
      <c r="H148" s="42"/>
      <c r="I148" s="235"/>
      <c r="J148" s="42"/>
      <c r="K148" s="42"/>
      <c r="L148" s="46"/>
      <c r="M148" s="236"/>
      <c r="N148" s="237"/>
      <c r="O148" s="93"/>
      <c r="P148" s="93"/>
      <c r="Q148" s="93"/>
      <c r="R148" s="93"/>
      <c r="S148" s="93"/>
      <c r="T148" s="94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168</v>
      </c>
      <c r="AU148" s="19" t="s">
        <v>87</v>
      </c>
    </row>
    <row r="149" s="2" customFormat="1" ht="24.15" customHeight="1">
      <c r="A149" s="40"/>
      <c r="B149" s="41"/>
      <c r="C149" s="220" t="s">
        <v>242</v>
      </c>
      <c r="D149" s="220" t="s">
        <v>161</v>
      </c>
      <c r="E149" s="221" t="s">
        <v>2285</v>
      </c>
      <c r="F149" s="222" t="s">
        <v>2286</v>
      </c>
      <c r="G149" s="223" t="s">
        <v>2267</v>
      </c>
      <c r="H149" s="224">
        <v>1</v>
      </c>
      <c r="I149" s="225"/>
      <c r="J149" s="226">
        <f>ROUND(I149*H149,2)</f>
        <v>0</v>
      </c>
      <c r="K149" s="222" t="s">
        <v>1</v>
      </c>
      <c r="L149" s="46"/>
      <c r="M149" s="227" t="s">
        <v>1</v>
      </c>
      <c r="N149" s="228" t="s">
        <v>42</v>
      </c>
      <c r="O149" s="93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31" t="s">
        <v>166</v>
      </c>
      <c r="AT149" s="231" t="s">
        <v>161</v>
      </c>
      <c r="AU149" s="231" t="s">
        <v>87</v>
      </c>
      <c r="AY149" s="19" t="s">
        <v>156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9" t="s">
        <v>85</v>
      </c>
      <c r="BK149" s="232">
        <f>ROUND(I149*H149,2)</f>
        <v>0</v>
      </c>
      <c r="BL149" s="19" t="s">
        <v>166</v>
      </c>
      <c r="BM149" s="231" t="s">
        <v>303</v>
      </c>
    </row>
    <row r="150" s="2" customFormat="1">
      <c r="A150" s="40"/>
      <c r="B150" s="41"/>
      <c r="C150" s="42"/>
      <c r="D150" s="233" t="s">
        <v>168</v>
      </c>
      <c r="E150" s="42"/>
      <c r="F150" s="234" t="s">
        <v>2286</v>
      </c>
      <c r="G150" s="42"/>
      <c r="H150" s="42"/>
      <c r="I150" s="235"/>
      <c r="J150" s="42"/>
      <c r="K150" s="42"/>
      <c r="L150" s="46"/>
      <c r="M150" s="236"/>
      <c r="N150" s="237"/>
      <c r="O150" s="93"/>
      <c r="P150" s="93"/>
      <c r="Q150" s="93"/>
      <c r="R150" s="93"/>
      <c r="S150" s="93"/>
      <c r="T150" s="94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168</v>
      </c>
      <c r="AU150" s="19" t="s">
        <v>87</v>
      </c>
    </row>
    <row r="151" s="2" customFormat="1" ht="24.15" customHeight="1">
      <c r="A151" s="40"/>
      <c r="B151" s="41"/>
      <c r="C151" s="220" t="s">
        <v>247</v>
      </c>
      <c r="D151" s="220" t="s">
        <v>161</v>
      </c>
      <c r="E151" s="221" t="s">
        <v>2287</v>
      </c>
      <c r="F151" s="222" t="s">
        <v>2288</v>
      </c>
      <c r="G151" s="223" t="s">
        <v>2267</v>
      </c>
      <c r="H151" s="224">
        <v>1</v>
      </c>
      <c r="I151" s="225"/>
      <c r="J151" s="226">
        <f>ROUND(I151*H151,2)</f>
        <v>0</v>
      </c>
      <c r="K151" s="222" t="s">
        <v>1</v>
      </c>
      <c r="L151" s="46"/>
      <c r="M151" s="227" t="s">
        <v>1</v>
      </c>
      <c r="N151" s="228" t="s">
        <v>42</v>
      </c>
      <c r="O151" s="93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31" t="s">
        <v>166</v>
      </c>
      <c r="AT151" s="231" t="s">
        <v>161</v>
      </c>
      <c r="AU151" s="231" t="s">
        <v>87</v>
      </c>
      <c r="AY151" s="19" t="s">
        <v>156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9" t="s">
        <v>85</v>
      </c>
      <c r="BK151" s="232">
        <f>ROUND(I151*H151,2)</f>
        <v>0</v>
      </c>
      <c r="BL151" s="19" t="s">
        <v>166</v>
      </c>
      <c r="BM151" s="231" t="s">
        <v>318</v>
      </c>
    </row>
    <row r="152" s="2" customFormat="1">
      <c r="A152" s="40"/>
      <c r="B152" s="41"/>
      <c r="C152" s="42"/>
      <c r="D152" s="233" t="s">
        <v>168</v>
      </c>
      <c r="E152" s="42"/>
      <c r="F152" s="234" t="s">
        <v>2288</v>
      </c>
      <c r="G152" s="42"/>
      <c r="H152" s="42"/>
      <c r="I152" s="235"/>
      <c r="J152" s="42"/>
      <c r="K152" s="42"/>
      <c r="L152" s="46"/>
      <c r="M152" s="236"/>
      <c r="N152" s="237"/>
      <c r="O152" s="93"/>
      <c r="P152" s="93"/>
      <c r="Q152" s="93"/>
      <c r="R152" s="93"/>
      <c r="S152" s="93"/>
      <c r="T152" s="94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168</v>
      </c>
      <c r="AU152" s="19" t="s">
        <v>87</v>
      </c>
    </row>
    <row r="153" s="2" customFormat="1" ht="24.15" customHeight="1">
      <c r="A153" s="40"/>
      <c r="B153" s="41"/>
      <c r="C153" s="220" t="s">
        <v>8</v>
      </c>
      <c r="D153" s="220" t="s">
        <v>161</v>
      </c>
      <c r="E153" s="221" t="s">
        <v>2289</v>
      </c>
      <c r="F153" s="222" t="s">
        <v>2290</v>
      </c>
      <c r="G153" s="223" t="s">
        <v>2267</v>
      </c>
      <c r="H153" s="224">
        <v>1</v>
      </c>
      <c r="I153" s="225"/>
      <c r="J153" s="226">
        <f>ROUND(I153*H153,2)</f>
        <v>0</v>
      </c>
      <c r="K153" s="222" t="s">
        <v>1</v>
      </c>
      <c r="L153" s="46"/>
      <c r="M153" s="227" t="s">
        <v>1</v>
      </c>
      <c r="N153" s="228" t="s">
        <v>42</v>
      </c>
      <c r="O153" s="93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31" t="s">
        <v>166</v>
      </c>
      <c r="AT153" s="231" t="s">
        <v>161</v>
      </c>
      <c r="AU153" s="231" t="s">
        <v>87</v>
      </c>
      <c r="AY153" s="19" t="s">
        <v>156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9" t="s">
        <v>85</v>
      </c>
      <c r="BK153" s="232">
        <f>ROUND(I153*H153,2)</f>
        <v>0</v>
      </c>
      <c r="BL153" s="19" t="s">
        <v>166</v>
      </c>
      <c r="BM153" s="231" t="s">
        <v>333</v>
      </c>
    </row>
    <row r="154" s="2" customFormat="1">
      <c r="A154" s="40"/>
      <c r="B154" s="41"/>
      <c r="C154" s="42"/>
      <c r="D154" s="233" t="s">
        <v>168</v>
      </c>
      <c r="E154" s="42"/>
      <c r="F154" s="234" t="s">
        <v>2290</v>
      </c>
      <c r="G154" s="42"/>
      <c r="H154" s="42"/>
      <c r="I154" s="235"/>
      <c r="J154" s="42"/>
      <c r="K154" s="42"/>
      <c r="L154" s="46"/>
      <c r="M154" s="236"/>
      <c r="N154" s="237"/>
      <c r="O154" s="93"/>
      <c r="P154" s="93"/>
      <c r="Q154" s="93"/>
      <c r="R154" s="93"/>
      <c r="S154" s="93"/>
      <c r="T154" s="94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168</v>
      </c>
      <c r="AU154" s="19" t="s">
        <v>87</v>
      </c>
    </row>
    <row r="155" s="2" customFormat="1" ht="24.15" customHeight="1">
      <c r="A155" s="40"/>
      <c r="B155" s="41"/>
      <c r="C155" s="220" t="s">
        <v>255</v>
      </c>
      <c r="D155" s="220" t="s">
        <v>161</v>
      </c>
      <c r="E155" s="221" t="s">
        <v>2291</v>
      </c>
      <c r="F155" s="222" t="s">
        <v>2292</v>
      </c>
      <c r="G155" s="223" t="s">
        <v>2267</v>
      </c>
      <c r="H155" s="224">
        <v>5</v>
      </c>
      <c r="I155" s="225"/>
      <c r="J155" s="226">
        <f>ROUND(I155*H155,2)</f>
        <v>0</v>
      </c>
      <c r="K155" s="222" t="s">
        <v>1</v>
      </c>
      <c r="L155" s="46"/>
      <c r="M155" s="227" t="s">
        <v>1</v>
      </c>
      <c r="N155" s="228" t="s">
        <v>42</v>
      </c>
      <c r="O155" s="93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31" t="s">
        <v>166</v>
      </c>
      <c r="AT155" s="231" t="s">
        <v>161</v>
      </c>
      <c r="AU155" s="231" t="s">
        <v>87</v>
      </c>
      <c r="AY155" s="19" t="s">
        <v>156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9" t="s">
        <v>85</v>
      </c>
      <c r="BK155" s="232">
        <f>ROUND(I155*H155,2)</f>
        <v>0</v>
      </c>
      <c r="BL155" s="19" t="s">
        <v>166</v>
      </c>
      <c r="BM155" s="231" t="s">
        <v>348</v>
      </c>
    </row>
    <row r="156" s="2" customFormat="1">
      <c r="A156" s="40"/>
      <c r="B156" s="41"/>
      <c r="C156" s="42"/>
      <c r="D156" s="233" t="s">
        <v>168</v>
      </c>
      <c r="E156" s="42"/>
      <c r="F156" s="234" t="s">
        <v>2292</v>
      </c>
      <c r="G156" s="42"/>
      <c r="H156" s="42"/>
      <c r="I156" s="235"/>
      <c r="J156" s="42"/>
      <c r="K156" s="42"/>
      <c r="L156" s="46"/>
      <c r="M156" s="236"/>
      <c r="N156" s="237"/>
      <c r="O156" s="93"/>
      <c r="P156" s="93"/>
      <c r="Q156" s="93"/>
      <c r="R156" s="93"/>
      <c r="S156" s="93"/>
      <c r="T156" s="94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168</v>
      </c>
      <c r="AU156" s="19" t="s">
        <v>87</v>
      </c>
    </row>
    <row r="157" s="2" customFormat="1" ht="24.15" customHeight="1">
      <c r="A157" s="40"/>
      <c r="B157" s="41"/>
      <c r="C157" s="220" t="s">
        <v>260</v>
      </c>
      <c r="D157" s="220" t="s">
        <v>161</v>
      </c>
      <c r="E157" s="221" t="s">
        <v>2293</v>
      </c>
      <c r="F157" s="222" t="s">
        <v>2294</v>
      </c>
      <c r="G157" s="223" t="s">
        <v>2267</v>
      </c>
      <c r="H157" s="224">
        <v>7</v>
      </c>
      <c r="I157" s="225"/>
      <c r="J157" s="226">
        <f>ROUND(I157*H157,2)</f>
        <v>0</v>
      </c>
      <c r="K157" s="222" t="s">
        <v>1</v>
      </c>
      <c r="L157" s="46"/>
      <c r="M157" s="227" t="s">
        <v>1</v>
      </c>
      <c r="N157" s="228" t="s">
        <v>42</v>
      </c>
      <c r="O157" s="93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31" t="s">
        <v>166</v>
      </c>
      <c r="AT157" s="231" t="s">
        <v>161</v>
      </c>
      <c r="AU157" s="231" t="s">
        <v>87</v>
      </c>
      <c r="AY157" s="19" t="s">
        <v>156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9" t="s">
        <v>85</v>
      </c>
      <c r="BK157" s="232">
        <f>ROUND(I157*H157,2)</f>
        <v>0</v>
      </c>
      <c r="BL157" s="19" t="s">
        <v>166</v>
      </c>
      <c r="BM157" s="231" t="s">
        <v>359</v>
      </c>
    </row>
    <row r="158" s="2" customFormat="1">
      <c r="A158" s="40"/>
      <c r="B158" s="41"/>
      <c r="C158" s="42"/>
      <c r="D158" s="233" t="s">
        <v>168</v>
      </c>
      <c r="E158" s="42"/>
      <c r="F158" s="234" t="s">
        <v>2294</v>
      </c>
      <c r="G158" s="42"/>
      <c r="H158" s="42"/>
      <c r="I158" s="235"/>
      <c r="J158" s="42"/>
      <c r="K158" s="42"/>
      <c r="L158" s="46"/>
      <c r="M158" s="236"/>
      <c r="N158" s="237"/>
      <c r="O158" s="93"/>
      <c r="P158" s="93"/>
      <c r="Q158" s="93"/>
      <c r="R158" s="93"/>
      <c r="S158" s="93"/>
      <c r="T158" s="94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168</v>
      </c>
      <c r="AU158" s="19" t="s">
        <v>87</v>
      </c>
    </row>
    <row r="159" s="2" customFormat="1" ht="24.15" customHeight="1">
      <c r="A159" s="40"/>
      <c r="B159" s="41"/>
      <c r="C159" s="220" t="s">
        <v>268</v>
      </c>
      <c r="D159" s="220" t="s">
        <v>161</v>
      </c>
      <c r="E159" s="221" t="s">
        <v>2295</v>
      </c>
      <c r="F159" s="222" t="s">
        <v>2296</v>
      </c>
      <c r="G159" s="223" t="s">
        <v>2267</v>
      </c>
      <c r="H159" s="224">
        <v>50</v>
      </c>
      <c r="I159" s="225"/>
      <c r="J159" s="226">
        <f>ROUND(I159*H159,2)</f>
        <v>0</v>
      </c>
      <c r="K159" s="222" t="s">
        <v>1</v>
      </c>
      <c r="L159" s="46"/>
      <c r="M159" s="227" t="s">
        <v>1</v>
      </c>
      <c r="N159" s="228" t="s">
        <v>42</v>
      </c>
      <c r="O159" s="93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31" t="s">
        <v>166</v>
      </c>
      <c r="AT159" s="231" t="s">
        <v>161</v>
      </c>
      <c r="AU159" s="231" t="s">
        <v>87</v>
      </c>
      <c r="AY159" s="19" t="s">
        <v>156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9" t="s">
        <v>85</v>
      </c>
      <c r="BK159" s="232">
        <f>ROUND(I159*H159,2)</f>
        <v>0</v>
      </c>
      <c r="BL159" s="19" t="s">
        <v>166</v>
      </c>
      <c r="BM159" s="231" t="s">
        <v>367</v>
      </c>
    </row>
    <row r="160" s="2" customFormat="1">
      <c r="A160" s="40"/>
      <c r="B160" s="41"/>
      <c r="C160" s="42"/>
      <c r="D160" s="233" t="s">
        <v>168</v>
      </c>
      <c r="E160" s="42"/>
      <c r="F160" s="234" t="s">
        <v>2296</v>
      </c>
      <c r="G160" s="42"/>
      <c r="H160" s="42"/>
      <c r="I160" s="235"/>
      <c r="J160" s="42"/>
      <c r="K160" s="42"/>
      <c r="L160" s="46"/>
      <c r="M160" s="236"/>
      <c r="N160" s="237"/>
      <c r="O160" s="93"/>
      <c r="P160" s="93"/>
      <c r="Q160" s="93"/>
      <c r="R160" s="93"/>
      <c r="S160" s="93"/>
      <c r="T160" s="94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168</v>
      </c>
      <c r="AU160" s="19" t="s">
        <v>87</v>
      </c>
    </row>
    <row r="161" s="2" customFormat="1" ht="24.15" customHeight="1">
      <c r="A161" s="40"/>
      <c r="B161" s="41"/>
      <c r="C161" s="220" t="s">
        <v>273</v>
      </c>
      <c r="D161" s="220" t="s">
        <v>161</v>
      </c>
      <c r="E161" s="221" t="s">
        <v>2297</v>
      </c>
      <c r="F161" s="222" t="s">
        <v>2298</v>
      </c>
      <c r="G161" s="223" t="s">
        <v>2267</v>
      </c>
      <c r="H161" s="224">
        <v>5</v>
      </c>
      <c r="I161" s="225"/>
      <c r="J161" s="226">
        <f>ROUND(I161*H161,2)</f>
        <v>0</v>
      </c>
      <c r="K161" s="222" t="s">
        <v>1</v>
      </c>
      <c r="L161" s="46"/>
      <c r="M161" s="227" t="s">
        <v>1</v>
      </c>
      <c r="N161" s="228" t="s">
        <v>42</v>
      </c>
      <c r="O161" s="93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31" t="s">
        <v>166</v>
      </c>
      <c r="AT161" s="231" t="s">
        <v>161</v>
      </c>
      <c r="AU161" s="231" t="s">
        <v>87</v>
      </c>
      <c r="AY161" s="19" t="s">
        <v>156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9" t="s">
        <v>85</v>
      </c>
      <c r="BK161" s="232">
        <f>ROUND(I161*H161,2)</f>
        <v>0</v>
      </c>
      <c r="BL161" s="19" t="s">
        <v>166</v>
      </c>
      <c r="BM161" s="231" t="s">
        <v>379</v>
      </c>
    </row>
    <row r="162" s="2" customFormat="1">
      <c r="A162" s="40"/>
      <c r="B162" s="41"/>
      <c r="C162" s="42"/>
      <c r="D162" s="233" t="s">
        <v>168</v>
      </c>
      <c r="E162" s="42"/>
      <c r="F162" s="234" t="s">
        <v>2298</v>
      </c>
      <c r="G162" s="42"/>
      <c r="H162" s="42"/>
      <c r="I162" s="235"/>
      <c r="J162" s="42"/>
      <c r="K162" s="42"/>
      <c r="L162" s="46"/>
      <c r="M162" s="236"/>
      <c r="N162" s="237"/>
      <c r="O162" s="93"/>
      <c r="P162" s="93"/>
      <c r="Q162" s="93"/>
      <c r="R162" s="93"/>
      <c r="S162" s="93"/>
      <c r="T162" s="94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168</v>
      </c>
      <c r="AU162" s="19" t="s">
        <v>87</v>
      </c>
    </row>
    <row r="163" s="2" customFormat="1" ht="24.15" customHeight="1">
      <c r="A163" s="40"/>
      <c r="B163" s="41"/>
      <c r="C163" s="220" t="s">
        <v>284</v>
      </c>
      <c r="D163" s="220" t="s">
        <v>161</v>
      </c>
      <c r="E163" s="221" t="s">
        <v>2299</v>
      </c>
      <c r="F163" s="222" t="s">
        <v>2300</v>
      </c>
      <c r="G163" s="223" t="s">
        <v>2267</v>
      </c>
      <c r="H163" s="224">
        <v>16</v>
      </c>
      <c r="I163" s="225"/>
      <c r="J163" s="226">
        <f>ROUND(I163*H163,2)</f>
        <v>0</v>
      </c>
      <c r="K163" s="222" t="s">
        <v>1</v>
      </c>
      <c r="L163" s="46"/>
      <c r="M163" s="227" t="s">
        <v>1</v>
      </c>
      <c r="N163" s="228" t="s">
        <v>42</v>
      </c>
      <c r="O163" s="93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31" t="s">
        <v>166</v>
      </c>
      <c r="AT163" s="231" t="s">
        <v>161</v>
      </c>
      <c r="AU163" s="231" t="s">
        <v>87</v>
      </c>
      <c r="AY163" s="19" t="s">
        <v>156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9" t="s">
        <v>85</v>
      </c>
      <c r="BK163" s="232">
        <f>ROUND(I163*H163,2)</f>
        <v>0</v>
      </c>
      <c r="BL163" s="19" t="s">
        <v>166</v>
      </c>
      <c r="BM163" s="231" t="s">
        <v>159</v>
      </c>
    </row>
    <row r="164" s="2" customFormat="1">
      <c r="A164" s="40"/>
      <c r="B164" s="41"/>
      <c r="C164" s="42"/>
      <c r="D164" s="233" t="s">
        <v>168</v>
      </c>
      <c r="E164" s="42"/>
      <c r="F164" s="234" t="s">
        <v>2300</v>
      </c>
      <c r="G164" s="42"/>
      <c r="H164" s="42"/>
      <c r="I164" s="235"/>
      <c r="J164" s="42"/>
      <c r="K164" s="42"/>
      <c r="L164" s="46"/>
      <c r="M164" s="236"/>
      <c r="N164" s="237"/>
      <c r="O164" s="93"/>
      <c r="P164" s="93"/>
      <c r="Q164" s="93"/>
      <c r="R164" s="93"/>
      <c r="S164" s="93"/>
      <c r="T164" s="94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168</v>
      </c>
      <c r="AU164" s="19" t="s">
        <v>87</v>
      </c>
    </row>
    <row r="165" s="2" customFormat="1" ht="24.15" customHeight="1">
      <c r="A165" s="40"/>
      <c r="B165" s="41"/>
      <c r="C165" s="220" t="s">
        <v>289</v>
      </c>
      <c r="D165" s="220" t="s">
        <v>161</v>
      </c>
      <c r="E165" s="221" t="s">
        <v>2301</v>
      </c>
      <c r="F165" s="222" t="s">
        <v>2302</v>
      </c>
      <c r="G165" s="223" t="s">
        <v>2272</v>
      </c>
      <c r="H165" s="224">
        <v>1</v>
      </c>
      <c r="I165" s="225"/>
      <c r="J165" s="226">
        <f>ROUND(I165*H165,2)</f>
        <v>0</v>
      </c>
      <c r="K165" s="222" t="s">
        <v>1</v>
      </c>
      <c r="L165" s="46"/>
      <c r="M165" s="227" t="s">
        <v>1</v>
      </c>
      <c r="N165" s="228" t="s">
        <v>42</v>
      </c>
      <c r="O165" s="93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31" t="s">
        <v>166</v>
      </c>
      <c r="AT165" s="231" t="s">
        <v>161</v>
      </c>
      <c r="AU165" s="231" t="s">
        <v>87</v>
      </c>
      <c r="AY165" s="19" t="s">
        <v>156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9" t="s">
        <v>85</v>
      </c>
      <c r="BK165" s="232">
        <f>ROUND(I165*H165,2)</f>
        <v>0</v>
      </c>
      <c r="BL165" s="19" t="s">
        <v>166</v>
      </c>
      <c r="BM165" s="231" t="s">
        <v>408</v>
      </c>
    </row>
    <row r="166" s="2" customFormat="1">
      <c r="A166" s="40"/>
      <c r="B166" s="41"/>
      <c r="C166" s="42"/>
      <c r="D166" s="233" t="s">
        <v>168</v>
      </c>
      <c r="E166" s="42"/>
      <c r="F166" s="234" t="s">
        <v>2302</v>
      </c>
      <c r="G166" s="42"/>
      <c r="H166" s="42"/>
      <c r="I166" s="235"/>
      <c r="J166" s="42"/>
      <c r="K166" s="42"/>
      <c r="L166" s="46"/>
      <c r="M166" s="236"/>
      <c r="N166" s="237"/>
      <c r="O166" s="93"/>
      <c r="P166" s="93"/>
      <c r="Q166" s="93"/>
      <c r="R166" s="93"/>
      <c r="S166" s="93"/>
      <c r="T166" s="94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168</v>
      </c>
      <c r="AU166" s="19" t="s">
        <v>87</v>
      </c>
    </row>
    <row r="167" s="2" customFormat="1" ht="21.75" customHeight="1">
      <c r="A167" s="40"/>
      <c r="B167" s="41"/>
      <c r="C167" s="220" t="s">
        <v>300</v>
      </c>
      <c r="D167" s="220" t="s">
        <v>161</v>
      </c>
      <c r="E167" s="221" t="s">
        <v>2303</v>
      </c>
      <c r="F167" s="222" t="s">
        <v>2304</v>
      </c>
      <c r="G167" s="223" t="s">
        <v>2267</v>
      </c>
      <c r="H167" s="224">
        <v>35</v>
      </c>
      <c r="I167" s="225"/>
      <c r="J167" s="226">
        <f>ROUND(I167*H167,2)</f>
        <v>0</v>
      </c>
      <c r="K167" s="222" t="s">
        <v>1</v>
      </c>
      <c r="L167" s="46"/>
      <c r="M167" s="227" t="s">
        <v>1</v>
      </c>
      <c r="N167" s="228" t="s">
        <v>42</v>
      </c>
      <c r="O167" s="93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31" t="s">
        <v>166</v>
      </c>
      <c r="AT167" s="231" t="s">
        <v>161</v>
      </c>
      <c r="AU167" s="231" t="s">
        <v>87</v>
      </c>
      <c r="AY167" s="19" t="s">
        <v>156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9" t="s">
        <v>85</v>
      </c>
      <c r="BK167" s="232">
        <f>ROUND(I167*H167,2)</f>
        <v>0</v>
      </c>
      <c r="BL167" s="19" t="s">
        <v>166</v>
      </c>
      <c r="BM167" s="231" t="s">
        <v>418</v>
      </c>
    </row>
    <row r="168" s="2" customFormat="1">
      <c r="A168" s="40"/>
      <c r="B168" s="41"/>
      <c r="C168" s="42"/>
      <c r="D168" s="233" t="s">
        <v>168</v>
      </c>
      <c r="E168" s="42"/>
      <c r="F168" s="234" t="s">
        <v>2304</v>
      </c>
      <c r="G168" s="42"/>
      <c r="H168" s="42"/>
      <c r="I168" s="235"/>
      <c r="J168" s="42"/>
      <c r="K168" s="42"/>
      <c r="L168" s="46"/>
      <c r="M168" s="236"/>
      <c r="N168" s="237"/>
      <c r="O168" s="93"/>
      <c r="P168" s="93"/>
      <c r="Q168" s="93"/>
      <c r="R168" s="93"/>
      <c r="S168" s="93"/>
      <c r="T168" s="94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168</v>
      </c>
      <c r="AU168" s="19" t="s">
        <v>87</v>
      </c>
    </row>
    <row r="169" s="2" customFormat="1" ht="21.75" customHeight="1">
      <c r="A169" s="40"/>
      <c r="B169" s="41"/>
      <c r="C169" s="220" t="s">
        <v>303</v>
      </c>
      <c r="D169" s="220" t="s">
        <v>161</v>
      </c>
      <c r="E169" s="221" t="s">
        <v>2305</v>
      </c>
      <c r="F169" s="222" t="s">
        <v>2306</v>
      </c>
      <c r="G169" s="223" t="s">
        <v>2267</v>
      </c>
      <c r="H169" s="224">
        <v>5</v>
      </c>
      <c r="I169" s="225"/>
      <c r="J169" s="226">
        <f>ROUND(I169*H169,2)</f>
        <v>0</v>
      </c>
      <c r="K169" s="222" t="s">
        <v>1</v>
      </c>
      <c r="L169" s="46"/>
      <c r="M169" s="227" t="s">
        <v>1</v>
      </c>
      <c r="N169" s="228" t="s">
        <v>42</v>
      </c>
      <c r="O169" s="93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31" t="s">
        <v>166</v>
      </c>
      <c r="AT169" s="231" t="s">
        <v>161</v>
      </c>
      <c r="AU169" s="231" t="s">
        <v>87</v>
      </c>
      <c r="AY169" s="19" t="s">
        <v>156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9" t="s">
        <v>85</v>
      </c>
      <c r="BK169" s="232">
        <f>ROUND(I169*H169,2)</f>
        <v>0</v>
      </c>
      <c r="BL169" s="19" t="s">
        <v>166</v>
      </c>
      <c r="BM169" s="231" t="s">
        <v>438</v>
      </c>
    </row>
    <row r="170" s="2" customFormat="1">
      <c r="A170" s="40"/>
      <c r="B170" s="41"/>
      <c r="C170" s="42"/>
      <c r="D170" s="233" t="s">
        <v>168</v>
      </c>
      <c r="E170" s="42"/>
      <c r="F170" s="234" t="s">
        <v>2306</v>
      </c>
      <c r="G170" s="42"/>
      <c r="H170" s="42"/>
      <c r="I170" s="235"/>
      <c r="J170" s="42"/>
      <c r="K170" s="42"/>
      <c r="L170" s="46"/>
      <c r="M170" s="236"/>
      <c r="N170" s="237"/>
      <c r="O170" s="93"/>
      <c r="P170" s="93"/>
      <c r="Q170" s="93"/>
      <c r="R170" s="93"/>
      <c r="S170" s="93"/>
      <c r="T170" s="94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168</v>
      </c>
      <c r="AU170" s="19" t="s">
        <v>87</v>
      </c>
    </row>
    <row r="171" s="2" customFormat="1" ht="24.15" customHeight="1">
      <c r="A171" s="40"/>
      <c r="B171" s="41"/>
      <c r="C171" s="220" t="s">
        <v>7</v>
      </c>
      <c r="D171" s="220" t="s">
        <v>161</v>
      </c>
      <c r="E171" s="221" t="s">
        <v>2307</v>
      </c>
      <c r="F171" s="222" t="s">
        <v>2308</v>
      </c>
      <c r="G171" s="223" t="s">
        <v>2272</v>
      </c>
      <c r="H171" s="224">
        <v>1</v>
      </c>
      <c r="I171" s="225"/>
      <c r="J171" s="226">
        <f>ROUND(I171*H171,2)</f>
        <v>0</v>
      </c>
      <c r="K171" s="222" t="s">
        <v>1</v>
      </c>
      <c r="L171" s="46"/>
      <c r="M171" s="227" t="s">
        <v>1</v>
      </c>
      <c r="N171" s="228" t="s">
        <v>42</v>
      </c>
      <c r="O171" s="93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31" t="s">
        <v>166</v>
      </c>
      <c r="AT171" s="231" t="s">
        <v>161</v>
      </c>
      <c r="AU171" s="231" t="s">
        <v>87</v>
      </c>
      <c r="AY171" s="19" t="s">
        <v>156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9" t="s">
        <v>85</v>
      </c>
      <c r="BK171" s="232">
        <f>ROUND(I171*H171,2)</f>
        <v>0</v>
      </c>
      <c r="BL171" s="19" t="s">
        <v>166</v>
      </c>
      <c r="BM171" s="231" t="s">
        <v>449</v>
      </c>
    </row>
    <row r="172" s="2" customFormat="1">
      <c r="A172" s="40"/>
      <c r="B172" s="41"/>
      <c r="C172" s="42"/>
      <c r="D172" s="233" t="s">
        <v>168</v>
      </c>
      <c r="E172" s="42"/>
      <c r="F172" s="234" t="s">
        <v>2308</v>
      </c>
      <c r="G172" s="42"/>
      <c r="H172" s="42"/>
      <c r="I172" s="235"/>
      <c r="J172" s="42"/>
      <c r="K172" s="42"/>
      <c r="L172" s="46"/>
      <c r="M172" s="236"/>
      <c r="N172" s="237"/>
      <c r="O172" s="93"/>
      <c r="P172" s="93"/>
      <c r="Q172" s="93"/>
      <c r="R172" s="93"/>
      <c r="S172" s="93"/>
      <c r="T172" s="94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168</v>
      </c>
      <c r="AU172" s="19" t="s">
        <v>87</v>
      </c>
    </row>
    <row r="173" s="12" customFormat="1" ht="22.8" customHeight="1">
      <c r="A173" s="12"/>
      <c r="B173" s="204"/>
      <c r="C173" s="205"/>
      <c r="D173" s="206" t="s">
        <v>76</v>
      </c>
      <c r="E173" s="218" t="s">
        <v>2309</v>
      </c>
      <c r="F173" s="218" t="s">
        <v>2310</v>
      </c>
      <c r="G173" s="205"/>
      <c r="H173" s="205"/>
      <c r="I173" s="208"/>
      <c r="J173" s="219">
        <f>BK173</f>
        <v>0</v>
      </c>
      <c r="K173" s="205"/>
      <c r="L173" s="210"/>
      <c r="M173" s="211"/>
      <c r="N173" s="212"/>
      <c r="O173" s="212"/>
      <c r="P173" s="213">
        <f>SUM(P174:P175)</f>
        <v>0</v>
      </c>
      <c r="Q173" s="212"/>
      <c r="R173" s="213">
        <f>SUM(R174:R175)</f>
        <v>0</v>
      </c>
      <c r="S173" s="212"/>
      <c r="T173" s="214">
        <f>SUM(T174:T175)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5" t="s">
        <v>85</v>
      </c>
      <c r="AT173" s="216" t="s">
        <v>76</v>
      </c>
      <c r="AU173" s="216" t="s">
        <v>85</v>
      </c>
      <c r="AY173" s="215" t="s">
        <v>156</v>
      </c>
      <c r="BK173" s="217">
        <f>SUM(BK174:BK175)</f>
        <v>0</v>
      </c>
    </row>
    <row r="174" s="2" customFormat="1" ht="16.5" customHeight="1">
      <c r="A174" s="40"/>
      <c r="B174" s="41"/>
      <c r="C174" s="220" t="s">
        <v>318</v>
      </c>
      <c r="D174" s="220" t="s">
        <v>161</v>
      </c>
      <c r="E174" s="221" t="s">
        <v>2311</v>
      </c>
      <c r="F174" s="222" t="s">
        <v>2264</v>
      </c>
      <c r="G174" s="223" t="s">
        <v>2267</v>
      </c>
      <c r="H174" s="224">
        <v>1</v>
      </c>
      <c r="I174" s="225"/>
      <c r="J174" s="226">
        <f>ROUND(I174*H174,2)</f>
        <v>0</v>
      </c>
      <c r="K174" s="222" t="s">
        <v>1</v>
      </c>
      <c r="L174" s="46"/>
      <c r="M174" s="227" t="s">
        <v>1</v>
      </c>
      <c r="N174" s="228" t="s">
        <v>42</v>
      </c>
      <c r="O174" s="93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31" t="s">
        <v>166</v>
      </c>
      <c r="AT174" s="231" t="s">
        <v>161</v>
      </c>
      <c r="AU174" s="231" t="s">
        <v>87</v>
      </c>
      <c r="AY174" s="19" t="s">
        <v>156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9" t="s">
        <v>85</v>
      </c>
      <c r="BK174" s="232">
        <f>ROUND(I174*H174,2)</f>
        <v>0</v>
      </c>
      <c r="BL174" s="19" t="s">
        <v>166</v>
      </c>
      <c r="BM174" s="231" t="s">
        <v>467</v>
      </c>
    </row>
    <row r="175" s="2" customFormat="1">
      <c r="A175" s="40"/>
      <c r="B175" s="41"/>
      <c r="C175" s="42"/>
      <c r="D175" s="233" t="s">
        <v>168</v>
      </c>
      <c r="E175" s="42"/>
      <c r="F175" s="234" t="s">
        <v>2264</v>
      </c>
      <c r="G175" s="42"/>
      <c r="H175" s="42"/>
      <c r="I175" s="235"/>
      <c r="J175" s="42"/>
      <c r="K175" s="42"/>
      <c r="L175" s="46"/>
      <c r="M175" s="236"/>
      <c r="N175" s="237"/>
      <c r="O175" s="93"/>
      <c r="P175" s="93"/>
      <c r="Q175" s="93"/>
      <c r="R175" s="93"/>
      <c r="S175" s="93"/>
      <c r="T175" s="94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168</v>
      </c>
      <c r="AU175" s="19" t="s">
        <v>87</v>
      </c>
    </row>
    <row r="176" s="12" customFormat="1" ht="22.8" customHeight="1">
      <c r="A176" s="12"/>
      <c r="B176" s="204"/>
      <c r="C176" s="205"/>
      <c r="D176" s="206" t="s">
        <v>76</v>
      </c>
      <c r="E176" s="218" t="s">
        <v>2312</v>
      </c>
      <c r="F176" s="218" t="s">
        <v>2313</v>
      </c>
      <c r="G176" s="205"/>
      <c r="H176" s="205"/>
      <c r="I176" s="208"/>
      <c r="J176" s="219">
        <f>BK176</f>
        <v>0</v>
      </c>
      <c r="K176" s="205"/>
      <c r="L176" s="210"/>
      <c r="M176" s="211"/>
      <c r="N176" s="212"/>
      <c r="O176" s="212"/>
      <c r="P176" s="213">
        <f>SUM(P177:P178)</f>
        <v>0</v>
      </c>
      <c r="Q176" s="212"/>
      <c r="R176" s="213">
        <f>SUM(R177:R178)</f>
        <v>0</v>
      </c>
      <c r="S176" s="212"/>
      <c r="T176" s="214">
        <f>SUM(T177:T178)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5" t="s">
        <v>85</v>
      </c>
      <c r="AT176" s="216" t="s">
        <v>76</v>
      </c>
      <c r="AU176" s="216" t="s">
        <v>85</v>
      </c>
      <c r="AY176" s="215" t="s">
        <v>156</v>
      </c>
      <c r="BK176" s="217">
        <f>SUM(BK177:BK178)</f>
        <v>0</v>
      </c>
    </row>
    <row r="177" s="2" customFormat="1" ht="16.5" customHeight="1">
      <c r="A177" s="40"/>
      <c r="B177" s="41"/>
      <c r="C177" s="220" t="s">
        <v>323</v>
      </c>
      <c r="D177" s="220" t="s">
        <v>161</v>
      </c>
      <c r="E177" s="221" t="s">
        <v>2311</v>
      </c>
      <c r="F177" s="222" t="s">
        <v>2264</v>
      </c>
      <c r="G177" s="223" t="s">
        <v>2267</v>
      </c>
      <c r="H177" s="224">
        <v>1</v>
      </c>
      <c r="I177" s="225"/>
      <c r="J177" s="226">
        <f>ROUND(I177*H177,2)</f>
        <v>0</v>
      </c>
      <c r="K177" s="222" t="s">
        <v>1</v>
      </c>
      <c r="L177" s="46"/>
      <c r="M177" s="227" t="s">
        <v>1</v>
      </c>
      <c r="N177" s="228" t="s">
        <v>42</v>
      </c>
      <c r="O177" s="93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31" t="s">
        <v>166</v>
      </c>
      <c r="AT177" s="231" t="s">
        <v>161</v>
      </c>
      <c r="AU177" s="231" t="s">
        <v>87</v>
      </c>
      <c r="AY177" s="19" t="s">
        <v>156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9" t="s">
        <v>85</v>
      </c>
      <c r="BK177" s="232">
        <f>ROUND(I177*H177,2)</f>
        <v>0</v>
      </c>
      <c r="BL177" s="19" t="s">
        <v>166</v>
      </c>
      <c r="BM177" s="231" t="s">
        <v>479</v>
      </c>
    </row>
    <row r="178" s="2" customFormat="1">
      <c r="A178" s="40"/>
      <c r="B178" s="41"/>
      <c r="C178" s="42"/>
      <c r="D178" s="233" t="s">
        <v>168</v>
      </c>
      <c r="E178" s="42"/>
      <c r="F178" s="234" t="s">
        <v>2264</v>
      </c>
      <c r="G178" s="42"/>
      <c r="H178" s="42"/>
      <c r="I178" s="235"/>
      <c r="J178" s="42"/>
      <c r="K178" s="42"/>
      <c r="L178" s="46"/>
      <c r="M178" s="236"/>
      <c r="N178" s="237"/>
      <c r="O178" s="93"/>
      <c r="P178" s="93"/>
      <c r="Q178" s="93"/>
      <c r="R178" s="93"/>
      <c r="S178" s="93"/>
      <c r="T178" s="94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168</v>
      </c>
      <c r="AU178" s="19" t="s">
        <v>87</v>
      </c>
    </row>
    <row r="179" s="12" customFormat="1" ht="22.8" customHeight="1">
      <c r="A179" s="12"/>
      <c r="B179" s="204"/>
      <c r="C179" s="205"/>
      <c r="D179" s="206" t="s">
        <v>76</v>
      </c>
      <c r="E179" s="218" t="s">
        <v>2314</v>
      </c>
      <c r="F179" s="218" t="s">
        <v>2315</v>
      </c>
      <c r="G179" s="205"/>
      <c r="H179" s="205"/>
      <c r="I179" s="208"/>
      <c r="J179" s="219">
        <f>BK179</f>
        <v>0</v>
      </c>
      <c r="K179" s="205"/>
      <c r="L179" s="210"/>
      <c r="M179" s="211"/>
      <c r="N179" s="212"/>
      <c r="O179" s="212"/>
      <c r="P179" s="213">
        <f>SUM(P180:P181)</f>
        <v>0</v>
      </c>
      <c r="Q179" s="212"/>
      <c r="R179" s="213">
        <f>SUM(R180:R181)</f>
        <v>0</v>
      </c>
      <c r="S179" s="212"/>
      <c r="T179" s="214">
        <f>SUM(T180:T181)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5" t="s">
        <v>85</v>
      </c>
      <c r="AT179" s="216" t="s">
        <v>76</v>
      </c>
      <c r="AU179" s="216" t="s">
        <v>85</v>
      </c>
      <c r="AY179" s="215" t="s">
        <v>156</v>
      </c>
      <c r="BK179" s="217">
        <f>SUM(BK180:BK181)</f>
        <v>0</v>
      </c>
    </row>
    <row r="180" s="2" customFormat="1" ht="24.15" customHeight="1">
      <c r="A180" s="40"/>
      <c r="B180" s="41"/>
      <c r="C180" s="220" t="s">
        <v>333</v>
      </c>
      <c r="D180" s="220" t="s">
        <v>161</v>
      </c>
      <c r="E180" s="221" t="s">
        <v>2316</v>
      </c>
      <c r="F180" s="222" t="s">
        <v>2317</v>
      </c>
      <c r="G180" s="223" t="s">
        <v>2272</v>
      </c>
      <c r="H180" s="224">
        <v>3</v>
      </c>
      <c r="I180" s="225"/>
      <c r="J180" s="226">
        <f>ROUND(I180*H180,2)</f>
        <v>0</v>
      </c>
      <c r="K180" s="222" t="s">
        <v>1</v>
      </c>
      <c r="L180" s="46"/>
      <c r="M180" s="227" t="s">
        <v>1</v>
      </c>
      <c r="N180" s="228" t="s">
        <v>42</v>
      </c>
      <c r="O180" s="93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31" t="s">
        <v>166</v>
      </c>
      <c r="AT180" s="231" t="s">
        <v>161</v>
      </c>
      <c r="AU180" s="231" t="s">
        <v>87</v>
      </c>
      <c r="AY180" s="19" t="s">
        <v>156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9" t="s">
        <v>85</v>
      </c>
      <c r="BK180" s="232">
        <f>ROUND(I180*H180,2)</f>
        <v>0</v>
      </c>
      <c r="BL180" s="19" t="s">
        <v>166</v>
      </c>
      <c r="BM180" s="231" t="s">
        <v>493</v>
      </c>
    </row>
    <row r="181" s="2" customFormat="1">
      <c r="A181" s="40"/>
      <c r="B181" s="41"/>
      <c r="C181" s="42"/>
      <c r="D181" s="233" t="s">
        <v>168</v>
      </c>
      <c r="E181" s="42"/>
      <c r="F181" s="234" t="s">
        <v>2317</v>
      </c>
      <c r="G181" s="42"/>
      <c r="H181" s="42"/>
      <c r="I181" s="235"/>
      <c r="J181" s="42"/>
      <c r="K181" s="42"/>
      <c r="L181" s="46"/>
      <c r="M181" s="236"/>
      <c r="N181" s="237"/>
      <c r="O181" s="93"/>
      <c r="P181" s="93"/>
      <c r="Q181" s="93"/>
      <c r="R181" s="93"/>
      <c r="S181" s="93"/>
      <c r="T181" s="94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168</v>
      </c>
      <c r="AU181" s="19" t="s">
        <v>87</v>
      </c>
    </row>
    <row r="182" s="12" customFormat="1" ht="22.8" customHeight="1">
      <c r="A182" s="12"/>
      <c r="B182" s="204"/>
      <c r="C182" s="205"/>
      <c r="D182" s="206" t="s">
        <v>76</v>
      </c>
      <c r="E182" s="218" t="s">
        <v>2318</v>
      </c>
      <c r="F182" s="218" t="s">
        <v>2319</v>
      </c>
      <c r="G182" s="205"/>
      <c r="H182" s="205"/>
      <c r="I182" s="208"/>
      <c r="J182" s="219">
        <f>BK182</f>
        <v>0</v>
      </c>
      <c r="K182" s="205"/>
      <c r="L182" s="210"/>
      <c r="M182" s="211"/>
      <c r="N182" s="212"/>
      <c r="O182" s="212"/>
      <c r="P182" s="213">
        <f>SUM(P183:P190)</f>
        <v>0</v>
      </c>
      <c r="Q182" s="212"/>
      <c r="R182" s="213">
        <f>SUM(R183:R190)</f>
        <v>0</v>
      </c>
      <c r="S182" s="212"/>
      <c r="T182" s="214">
        <f>SUM(T183:T190)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5" t="s">
        <v>85</v>
      </c>
      <c r="AT182" s="216" t="s">
        <v>76</v>
      </c>
      <c r="AU182" s="216" t="s">
        <v>85</v>
      </c>
      <c r="AY182" s="215" t="s">
        <v>156</v>
      </c>
      <c r="BK182" s="217">
        <f>SUM(BK183:BK190)</f>
        <v>0</v>
      </c>
    </row>
    <row r="183" s="2" customFormat="1" ht="24.15" customHeight="1">
      <c r="A183" s="40"/>
      <c r="B183" s="41"/>
      <c r="C183" s="220" t="s">
        <v>338</v>
      </c>
      <c r="D183" s="220" t="s">
        <v>161</v>
      </c>
      <c r="E183" s="221" t="s">
        <v>2320</v>
      </c>
      <c r="F183" s="222" t="s">
        <v>2321</v>
      </c>
      <c r="G183" s="223" t="s">
        <v>2267</v>
      </c>
      <c r="H183" s="224">
        <v>42</v>
      </c>
      <c r="I183" s="225"/>
      <c r="J183" s="226">
        <f>ROUND(I183*H183,2)</f>
        <v>0</v>
      </c>
      <c r="K183" s="222" t="s">
        <v>1</v>
      </c>
      <c r="L183" s="46"/>
      <c r="M183" s="227" t="s">
        <v>1</v>
      </c>
      <c r="N183" s="228" t="s">
        <v>42</v>
      </c>
      <c r="O183" s="93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31" t="s">
        <v>166</v>
      </c>
      <c r="AT183" s="231" t="s">
        <v>161</v>
      </c>
      <c r="AU183" s="231" t="s">
        <v>87</v>
      </c>
      <c r="AY183" s="19" t="s">
        <v>156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9" t="s">
        <v>85</v>
      </c>
      <c r="BK183" s="232">
        <f>ROUND(I183*H183,2)</f>
        <v>0</v>
      </c>
      <c r="BL183" s="19" t="s">
        <v>166</v>
      </c>
      <c r="BM183" s="231" t="s">
        <v>506</v>
      </c>
    </row>
    <row r="184" s="2" customFormat="1">
      <c r="A184" s="40"/>
      <c r="B184" s="41"/>
      <c r="C184" s="42"/>
      <c r="D184" s="233" t="s">
        <v>168</v>
      </c>
      <c r="E184" s="42"/>
      <c r="F184" s="234" t="s">
        <v>2321</v>
      </c>
      <c r="G184" s="42"/>
      <c r="H184" s="42"/>
      <c r="I184" s="235"/>
      <c r="J184" s="42"/>
      <c r="K184" s="42"/>
      <c r="L184" s="46"/>
      <c r="M184" s="236"/>
      <c r="N184" s="237"/>
      <c r="O184" s="93"/>
      <c r="P184" s="93"/>
      <c r="Q184" s="93"/>
      <c r="R184" s="93"/>
      <c r="S184" s="93"/>
      <c r="T184" s="94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168</v>
      </c>
      <c r="AU184" s="19" t="s">
        <v>87</v>
      </c>
    </row>
    <row r="185" s="2" customFormat="1" ht="24.15" customHeight="1">
      <c r="A185" s="40"/>
      <c r="B185" s="41"/>
      <c r="C185" s="220" t="s">
        <v>348</v>
      </c>
      <c r="D185" s="220" t="s">
        <v>161</v>
      </c>
      <c r="E185" s="221" t="s">
        <v>2322</v>
      </c>
      <c r="F185" s="222" t="s">
        <v>2323</v>
      </c>
      <c r="G185" s="223" t="s">
        <v>2267</v>
      </c>
      <c r="H185" s="224">
        <v>12</v>
      </c>
      <c r="I185" s="225"/>
      <c r="J185" s="226">
        <f>ROUND(I185*H185,2)</f>
        <v>0</v>
      </c>
      <c r="K185" s="222" t="s">
        <v>1</v>
      </c>
      <c r="L185" s="46"/>
      <c r="M185" s="227" t="s">
        <v>1</v>
      </c>
      <c r="N185" s="228" t="s">
        <v>42</v>
      </c>
      <c r="O185" s="93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31" t="s">
        <v>166</v>
      </c>
      <c r="AT185" s="231" t="s">
        <v>161</v>
      </c>
      <c r="AU185" s="231" t="s">
        <v>87</v>
      </c>
      <c r="AY185" s="19" t="s">
        <v>156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9" t="s">
        <v>85</v>
      </c>
      <c r="BK185" s="232">
        <f>ROUND(I185*H185,2)</f>
        <v>0</v>
      </c>
      <c r="BL185" s="19" t="s">
        <v>166</v>
      </c>
      <c r="BM185" s="231" t="s">
        <v>528</v>
      </c>
    </row>
    <row r="186" s="2" customFormat="1">
      <c r="A186" s="40"/>
      <c r="B186" s="41"/>
      <c r="C186" s="42"/>
      <c r="D186" s="233" t="s">
        <v>168</v>
      </c>
      <c r="E186" s="42"/>
      <c r="F186" s="234" t="s">
        <v>2323</v>
      </c>
      <c r="G186" s="42"/>
      <c r="H186" s="42"/>
      <c r="I186" s="235"/>
      <c r="J186" s="42"/>
      <c r="K186" s="42"/>
      <c r="L186" s="46"/>
      <c r="M186" s="236"/>
      <c r="N186" s="237"/>
      <c r="O186" s="93"/>
      <c r="P186" s="93"/>
      <c r="Q186" s="93"/>
      <c r="R186" s="93"/>
      <c r="S186" s="93"/>
      <c r="T186" s="94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168</v>
      </c>
      <c r="AU186" s="19" t="s">
        <v>87</v>
      </c>
    </row>
    <row r="187" s="2" customFormat="1" ht="24.15" customHeight="1">
      <c r="A187" s="40"/>
      <c r="B187" s="41"/>
      <c r="C187" s="220" t="s">
        <v>353</v>
      </c>
      <c r="D187" s="220" t="s">
        <v>161</v>
      </c>
      <c r="E187" s="221" t="s">
        <v>2324</v>
      </c>
      <c r="F187" s="222" t="s">
        <v>2325</v>
      </c>
      <c r="G187" s="223" t="s">
        <v>2267</v>
      </c>
      <c r="H187" s="224">
        <v>6</v>
      </c>
      <c r="I187" s="225"/>
      <c r="J187" s="226">
        <f>ROUND(I187*H187,2)</f>
        <v>0</v>
      </c>
      <c r="K187" s="222" t="s">
        <v>1</v>
      </c>
      <c r="L187" s="46"/>
      <c r="M187" s="227" t="s">
        <v>1</v>
      </c>
      <c r="N187" s="228" t="s">
        <v>42</v>
      </c>
      <c r="O187" s="93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31" t="s">
        <v>166</v>
      </c>
      <c r="AT187" s="231" t="s">
        <v>161</v>
      </c>
      <c r="AU187" s="231" t="s">
        <v>87</v>
      </c>
      <c r="AY187" s="19" t="s">
        <v>156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9" t="s">
        <v>85</v>
      </c>
      <c r="BK187" s="232">
        <f>ROUND(I187*H187,2)</f>
        <v>0</v>
      </c>
      <c r="BL187" s="19" t="s">
        <v>166</v>
      </c>
      <c r="BM187" s="231" t="s">
        <v>544</v>
      </c>
    </row>
    <row r="188" s="2" customFormat="1">
      <c r="A188" s="40"/>
      <c r="B188" s="41"/>
      <c r="C188" s="42"/>
      <c r="D188" s="233" t="s">
        <v>168</v>
      </c>
      <c r="E188" s="42"/>
      <c r="F188" s="234" t="s">
        <v>2325</v>
      </c>
      <c r="G188" s="42"/>
      <c r="H188" s="42"/>
      <c r="I188" s="235"/>
      <c r="J188" s="42"/>
      <c r="K188" s="42"/>
      <c r="L188" s="46"/>
      <c r="M188" s="236"/>
      <c r="N188" s="237"/>
      <c r="O188" s="93"/>
      <c r="P188" s="93"/>
      <c r="Q188" s="93"/>
      <c r="R188" s="93"/>
      <c r="S188" s="93"/>
      <c r="T188" s="94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168</v>
      </c>
      <c r="AU188" s="19" t="s">
        <v>87</v>
      </c>
    </row>
    <row r="189" s="2" customFormat="1" ht="24.15" customHeight="1">
      <c r="A189" s="40"/>
      <c r="B189" s="41"/>
      <c r="C189" s="220" t="s">
        <v>359</v>
      </c>
      <c r="D189" s="220" t="s">
        <v>161</v>
      </c>
      <c r="E189" s="221" t="s">
        <v>2326</v>
      </c>
      <c r="F189" s="222" t="s">
        <v>2327</v>
      </c>
      <c r="G189" s="223" t="s">
        <v>2267</v>
      </c>
      <c r="H189" s="224">
        <v>60</v>
      </c>
      <c r="I189" s="225"/>
      <c r="J189" s="226">
        <f>ROUND(I189*H189,2)</f>
        <v>0</v>
      </c>
      <c r="K189" s="222" t="s">
        <v>1</v>
      </c>
      <c r="L189" s="46"/>
      <c r="M189" s="227" t="s">
        <v>1</v>
      </c>
      <c r="N189" s="228" t="s">
        <v>42</v>
      </c>
      <c r="O189" s="93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31" t="s">
        <v>166</v>
      </c>
      <c r="AT189" s="231" t="s">
        <v>161</v>
      </c>
      <c r="AU189" s="231" t="s">
        <v>87</v>
      </c>
      <c r="AY189" s="19" t="s">
        <v>156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9" t="s">
        <v>85</v>
      </c>
      <c r="BK189" s="232">
        <f>ROUND(I189*H189,2)</f>
        <v>0</v>
      </c>
      <c r="BL189" s="19" t="s">
        <v>166</v>
      </c>
      <c r="BM189" s="231" t="s">
        <v>558</v>
      </c>
    </row>
    <row r="190" s="2" customFormat="1">
      <c r="A190" s="40"/>
      <c r="B190" s="41"/>
      <c r="C190" s="42"/>
      <c r="D190" s="233" t="s">
        <v>168</v>
      </c>
      <c r="E190" s="42"/>
      <c r="F190" s="234" t="s">
        <v>2327</v>
      </c>
      <c r="G190" s="42"/>
      <c r="H190" s="42"/>
      <c r="I190" s="235"/>
      <c r="J190" s="42"/>
      <c r="K190" s="42"/>
      <c r="L190" s="46"/>
      <c r="M190" s="236"/>
      <c r="N190" s="237"/>
      <c r="O190" s="93"/>
      <c r="P190" s="93"/>
      <c r="Q190" s="93"/>
      <c r="R190" s="93"/>
      <c r="S190" s="93"/>
      <c r="T190" s="94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168</v>
      </c>
      <c r="AU190" s="19" t="s">
        <v>87</v>
      </c>
    </row>
    <row r="191" s="12" customFormat="1" ht="22.8" customHeight="1">
      <c r="A191" s="12"/>
      <c r="B191" s="204"/>
      <c r="C191" s="205"/>
      <c r="D191" s="206" t="s">
        <v>76</v>
      </c>
      <c r="E191" s="218" t="s">
        <v>2328</v>
      </c>
      <c r="F191" s="218" t="s">
        <v>2329</v>
      </c>
      <c r="G191" s="205"/>
      <c r="H191" s="205"/>
      <c r="I191" s="208"/>
      <c r="J191" s="219">
        <f>BK191</f>
        <v>0</v>
      </c>
      <c r="K191" s="205"/>
      <c r="L191" s="210"/>
      <c r="M191" s="211"/>
      <c r="N191" s="212"/>
      <c r="O191" s="212"/>
      <c r="P191" s="213">
        <f>SUM(P192:P197)</f>
        <v>0</v>
      </c>
      <c r="Q191" s="212"/>
      <c r="R191" s="213">
        <f>SUM(R192:R197)</f>
        <v>0</v>
      </c>
      <c r="S191" s="212"/>
      <c r="T191" s="214">
        <f>SUM(T192:T197)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5" t="s">
        <v>85</v>
      </c>
      <c r="AT191" s="216" t="s">
        <v>76</v>
      </c>
      <c r="AU191" s="216" t="s">
        <v>85</v>
      </c>
      <c r="AY191" s="215" t="s">
        <v>156</v>
      </c>
      <c r="BK191" s="217">
        <f>SUM(BK192:BK197)</f>
        <v>0</v>
      </c>
    </row>
    <row r="192" s="2" customFormat="1" ht="33" customHeight="1">
      <c r="A192" s="40"/>
      <c r="B192" s="41"/>
      <c r="C192" s="220" t="s">
        <v>364</v>
      </c>
      <c r="D192" s="220" t="s">
        <v>161</v>
      </c>
      <c r="E192" s="221" t="s">
        <v>2330</v>
      </c>
      <c r="F192" s="222" t="s">
        <v>2331</v>
      </c>
      <c r="G192" s="223" t="s">
        <v>2267</v>
      </c>
      <c r="H192" s="224">
        <v>80</v>
      </c>
      <c r="I192" s="225"/>
      <c r="J192" s="226">
        <f>ROUND(I192*H192,2)</f>
        <v>0</v>
      </c>
      <c r="K192" s="222" t="s">
        <v>1</v>
      </c>
      <c r="L192" s="46"/>
      <c r="M192" s="227" t="s">
        <v>1</v>
      </c>
      <c r="N192" s="228" t="s">
        <v>42</v>
      </c>
      <c r="O192" s="93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31" t="s">
        <v>166</v>
      </c>
      <c r="AT192" s="231" t="s">
        <v>161</v>
      </c>
      <c r="AU192" s="231" t="s">
        <v>87</v>
      </c>
      <c r="AY192" s="19" t="s">
        <v>156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9" t="s">
        <v>85</v>
      </c>
      <c r="BK192" s="232">
        <f>ROUND(I192*H192,2)</f>
        <v>0</v>
      </c>
      <c r="BL192" s="19" t="s">
        <v>166</v>
      </c>
      <c r="BM192" s="231" t="s">
        <v>573</v>
      </c>
    </row>
    <row r="193" s="2" customFormat="1">
      <c r="A193" s="40"/>
      <c r="B193" s="41"/>
      <c r="C193" s="42"/>
      <c r="D193" s="233" t="s">
        <v>168</v>
      </c>
      <c r="E193" s="42"/>
      <c r="F193" s="234" t="s">
        <v>2331</v>
      </c>
      <c r="G193" s="42"/>
      <c r="H193" s="42"/>
      <c r="I193" s="235"/>
      <c r="J193" s="42"/>
      <c r="K193" s="42"/>
      <c r="L193" s="46"/>
      <c r="M193" s="236"/>
      <c r="N193" s="237"/>
      <c r="O193" s="93"/>
      <c r="P193" s="93"/>
      <c r="Q193" s="93"/>
      <c r="R193" s="93"/>
      <c r="S193" s="93"/>
      <c r="T193" s="94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168</v>
      </c>
      <c r="AU193" s="19" t="s">
        <v>87</v>
      </c>
    </row>
    <row r="194" s="2" customFormat="1" ht="33" customHeight="1">
      <c r="A194" s="40"/>
      <c r="B194" s="41"/>
      <c r="C194" s="220" t="s">
        <v>367</v>
      </c>
      <c r="D194" s="220" t="s">
        <v>161</v>
      </c>
      <c r="E194" s="221" t="s">
        <v>2332</v>
      </c>
      <c r="F194" s="222" t="s">
        <v>2333</v>
      </c>
      <c r="G194" s="223" t="s">
        <v>2267</v>
      </c>
      <c r="H194" s="224">
        <v>90</v>
      </c>
      <c r="I194" s="225"/>
      <c r="J194" s="226">
        <f>ROUND(I194*H194,2)</f>
        <v>0</v>
      </c>
      <c r="K194" s="222" t="s">
        <v>1</v>
      </c>
      <c r="L194" s="46"/>
      <c r="M194" s="227" t="s">
        <v>1</v>
      </c>
      <c r="N194" s="228" t="s">
        <v>42</v>
      </c>
      <c r="O194" s="93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31" t="s">
        <v>166</v>
      </c>
      <c r="AT194" s="231" t="s">
        <v>161</v>
      </c>
      <c r="AU194" s="231" t="s">
        <v>87</v>
      </c>
      <c r="AY194" s="19" t="s">
        <v>156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9" t="s">
        <v>85</v>
      </c>
      <c r="BK194" s="232">
        <f>ROUND(I194*H194,2)</f>
        <v>0</v>
      </c>
      <c r="BL194" s="19" t="s">
        <v>166</v>
      </c>
      <c r="BM194" s="231" t="s">
        <v>586</v>
      </c>
    </row>
    <row r="195" s="2" customFormat="1">
      <c r="A195" s="40"/>
      <c r="B195" s="41"/>
      <c r="C195" s="42"/>
      <c r="D195" s="233" t="s">
        <v>168</v>
      </c>
      <c r="E195" s="42"/>
      <c r="F195" s="234" t="s">
        <v>2333</v>
      </c>
      <c r="G195" s="42"/>
      <c r="H195" s="42"/>
      <c r="I195" s="235"/>
      <c r="J195" s="42"/>
      <c r="K195" s="42"/>
      <c r="L195" s="46"/>
      <c r="M195" s="236"/>
      <c r="N195" s="237"/>
      <c r="O195" s="93"/>
      <c r="P195" s="93"/>
      <c r="Q195" s="93"/>
      <c r="R195" s="93"/>
      <c r="S195" s="93"/>
      <c r="T195" s="94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168</v>
      </c>
      <c r="AU195" s="19" t="s">
        <v>87</v>
      </c>
    </row>
    <row r="196" s="2" customFormat="1" ht="37.8" customHeight="1">
      <c r="A196" s="40"/>
      <c r="B196" s="41"/>
      <c r="C196" s="220" t="s">
        <v>373</v>
      </c>
      <c r="D196" s="220" t="s">
        <v>161</v>
      </c>
      <c r="E196" s="221" t="s">
        <v>2334</v>
      </c>
      <c r="F196" s="222" t="s">
        <v>2335</v>
      </c>
      <c r="G196" s="223" t="s">
        <v>2267</v>
      </c>
      <c r="H196" s="224">
        <v>40</v>
      </c>
      <c r="I196" s="225"/>
      <c r="J196" s="226">
        <f>ROUND(I196*H196,2)</f>
        <v>0</v>
      </c>
      <c r="K196" s="222" t="s">
        <v>1</v>
      </c>
      <c r="L196" s="46"/>
      <c r="M196" s="227" t="s">
        <v>1</v>
      </c>
      <c r="N196" s="228" t="s">
        <v>42</v>
      </c>
      <c r="O196" s="93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31" t="s">
        <v>166</v>
      </c>
      <c r="AT196" s="231" t="s">
        <v>161</v>
      </c>
      <c r="AU196" s="231" t="s">
        <v>87</v>
      </c>
      <c r="AY196" s="19" t="s">
        <v>156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9" t="s">
        <v>85</v>
      </c>
      <c r="BK196" s="232">
        <f>ROUND(I196*H196,2)</f>
        <v>0</v>
      </c>
      <c r="BL196" s="19" t="s">
        <v>166</v>
      </c>
      <c r="BM196" s="231" t="s">
        <v>331</v>
      </c>
    </row>
    <row r="197" s="2" customFormat="1">
      <c r="A197" s="40"/>
      <c r="B197" s="41"/>
      <c r="C197" s="42"/>
      <c r="D197" s="233" t="s">
        <v>168</v>
      </c>
      <c r="E197" s="42"/>
      <c r="F197" s="234" t="s">
        <v>2335</v>
      </c>
      <c r="G197" s="42"/>
      <c r="H197" s="42"/>
      <c r="I197" s="235"/>
      <c r="J197" s="42"/>
      <c r="K197" s="42"/>
      <c r="L197" s="46"/>
      <c r="M197" s="236"/>
      <c r="N197" s="237"/>
      <c r="O197" s="93"/>
      <c r="P197" s="93"/>
      <c r="Q197" s="93"/>
      <c r="R197" s="93"/>
      <c r="S197" s="93"/>
      <c r="T197" s="94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168</v>
      </c>
      <c r="AU197" s="19" t="s">
        <v>87</v>
      </c>
    </row>
    <row r="198" s="12" customFormat="1" ht="22.8" customHeight="1">
      <c r="A198" s="12"/>
      <c r="B198" s="204"/>
      <c r="C198" s="205"/>
      <c r="D198" s="206" t="s">
        <v>76</v>
      </c>
      <c r="E198" s="218" t="s">
        <v>2336</v>
      </c>
      <c r="F198" s="218" t="s">
        <v>2337</v>
      </c>
      <c r="G198" s="205"/>
      <c r="H198" s="205"/>
      <c r="I198" s="208"/>
      <c r="J198" s="219">
        <f>BK198</f>
        <v>0</v>
      </c>
      <c r="K198" s="205"/>
      <c r="L198" s="210"/>
      <c r="M198" s="211"/>
      <c r="N198" s="212"/>
      <c r="O198" s="212"/>
      <c r="P198" s="213">
        <f>SUM(P199:P202)</f>
        <v>0</v>
      </c>
      <c r="Q198" s="212"/>
      <c r="R198" s="213">
        <f>SUM(R199:R202)</f>
        <v>0</v>
      </c>
      <c r="S198" s="212"/>
      <c r="T198" s="214">
        <f>SUM(T199:T202)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5" t="s">
        <v>85</v>
      </c>
      <c r="AT198" s="216" t="s">
        <v>76</v>
      </c>
      <c r="AU198" s="216" t="s">
        <v>85</v>
      </c>
      <c r="AY198" s="215" t="s">
        <v>156</v>
      </c>
      <c r="BK198" s="217">
        <f>SUM(BK199:BK202)</f>
        <v>0</v>
      </c>
    </row>
    <row r="199" s="2" customFormat="1" ht="37.8" customHeight="1">
      <c r="A199" s="40"/>
      <c r="B199" s="41"/>
      <c r="C199" s="220" t="s">
        <v>379</v>
      </c>
      <c r="D199" s="220" t="s">
        <v>161</v>
      </c>
      <c r="E199" s="221" t="s">
        <v>2338</v>
      </c>
      <c r="F199" s="222" t="s">
        <v>2339</v>
      </c>
      <c r="G199" s="223" t="s">
        <v>274</v>
      </c>
      <c r="H199" s="224">
        <v>180</v>
      </c>
      <c r="I199" s="225"/>
      <c r="J199" s="226">
        <f>ROUND(I199*H199,2)</f>
        <v>0</v>
      </c>
      <c r="K199" s="222" t="s">
        <v>1</v>
      </c>
      <c r="L199" s="46"/>
      <c r="M199" s="227" t="s">
        <v>1</v>
      </c>
      <c r="N199" s="228" t="s">
        <v>42</v>
      </c>
      <c r="O199" s="93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31" t="s">
        <v>166</v>
      </c>
      <c r="AT199" s="231" t="s">
        <v>161</v>
      </c>
      <c r="AU199" s="231" t="s">
        <v>87</v>
      </c>
      <c r="AY199" s="19" t="s">
        <v>156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9" t="s">
        <v>85</v>
      </c>
      <c r="BK199" s="232">
        <f>ROUND(I199*H199,2)</f>
        <v>0</v>
      </c>
      <c r="BL199" s="19" t="s">
        <v>166</v>
      </c>
      <c r="BM199" s="231" t="s">
        <v>436</v>
      </c>
    </row>
    <row r="200" s="2" customFormat="1">
      <c r="A200" s="40"/>
      <c r="B200" s="41"/>
      <c r="C200" s="42"/>
      <c r="D200" s="233" t="s">
        <v>168</v>
      </c>
      <c r="E200" s="42"/>
      <c r="F200" s="234" t="s">
        <v>2339</v>
      </c>
      <c r="G200" s="42"/>
      <c r="H200" s="42"/>
      <c r="I200" s="235"/>
      <c r="J200" s="42"/>
      <c r="K200" s="42"/>
      <c r="L200" s="46"/>
      <c r="M200" s="236"/>
      <c r="N200" s="237"/>
      <c r="O200" s="93"/>
      <c r="P200" s="93"/>
      <c r="Q200" s="93"/>
      <c r="R200" s="93"/>
      <c r="S200" s="93"/>
      <c r="T200" s="94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168</v>
      </c>
      <c r="AU200" s="19" t="s">
        <v>87</v>
      </c>
    </row>
    <row r="201" s="2" customFormat="1" ht="37.8" customHeight="1">
      <c r="A201" s="40"/>
      <c r="B201" s="41"/>
      <c r="C201" s="220" t="s">
        <v>386</v>
      </c>
      <c r="D201" s="220" t="s">
        <v>161</v>
      </c>
      <c r="E201" s="221" t="s">
        <v>2340</v>
      </c>
      <c r="F201" s="222" t="s">
        <v>2341</v>
      </c>
      <c r="G201" s="223" t="s">
        <v>2267</v>
      </c>
      <c r="H201" s="224">
        <v>35</v>
      </c>
      <c r="I201" s="225"/>
      <c r="J201" s="226">
        <f>ROUND(I201*H201,2)</f>
        <v>0</v>
      </c>
      <c r="K201" s="222" t="s">
        <v>1</v>
      </c>
      <c r="L201" s="46"/>
      <c r="M201" s="227" t="s">
        <v>1</v>
      </c>
      <c r="N201" s="228" t="s">
        <v>42</v>
      </c>
      <c r="O201" s="93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31" t="s">
        <v>166</v>
      </c>
      <c r="AT201" s="231" t="s">
        <v>161</v>
      </c>
      <c r="AU201" s="231" t="s">
        <v>87</v>
      </c>
      <c r="AY201" s="19" t="s">
        <v>156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9" t="s">
        <v>85</v>
      </c>
      <c r="BK201" s="232">
        <f>ROUND(I201*H201,2)</f>
        <v>0</v>
      </c>
      <c r="BL201" s="19" t="s">
        <v>166</v>
      </c>
      <c r="BM201" s="231" t="s">
        <v>636</v>
      </c>
    </row>
    <row r="202" s="2" customFormat="1">
      <c r="A202" s="40"/>
      <c r="B202" s="41"/>
      <c r="C202" s="42"/>
      <c r="D202" s="233" t="s">
        <v>168</v>
      </c>
      <c r="E202" s="42"/>
      <c r="F202" s="234" t="s">
        <v>2341</v>
      </c>
      <c r="G202" s="42"/>
      <c r="H202" s="42"/>
      <c r="I202" s="235"/>
      <c r="J202" s="42"/>
      <c r="K202" s="42"/>
      <c r="L202" s="46"/>
      <c r="M202" s="236"/>
      <c r="N202" s="237"/>
      <c r="O202" s="93"/>
      <c r="P202" s="93"/>
      <c r="Q202" s="93"/>
      <c r="R202" s="93"/>
      <c r="S202" s="93"/>
      <c r="T202" s="94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168</v>
      </c>
      <c r="AU202" s="19" t="s">
        <v>87</v>
      </c>
    </row>
    <row r="203" s="12" customFormat="1" ht="22.8" customHeight="1">
      <c r="A203" s="12"/>
      <c r="B203" s="204"/>
      <c r="C203" s="205"/>
      <c r="D203" s="206" t="s">
        <v>76</v>
      </c>
      <c r="E203" s="218" t="s">
        <v>2342</v>
      </c>
      <c r="F203" s="218" t="s">
        <v>2343</v>
      </c>
      <c r="G203" s="205"/>
      <c r="H203" s="205"/>
      <c r="I203" s="208"/>
      <c r="J203" s="219">
        <f>BK203</f>
        <v>0</v>
      </c>
      <c r="K203" s="205"/>
      <c r="L203" s="210"/>
      <c r="M203" s="211"/>
      <c r="N203" s="212"/>
      <c r="O203" s="212"/>
      <c r="P203" s="213">
        <f>SUM(P204:P209)</f>
        <v>0</v>
      </c>
      <c r="Q203" s="212"/>
      <c r="R203" s="213">
        <f>SUM(R204:R209)</f>
        <v>0</v>
      </c>
      <c r="S203" s="212"/>
      <c r="T203" s="214">
        <f>SUM(T204:T209)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5" t="s">
        <v>85</v>
      </c>
      <c r="AT203" s="216" t="s">
        <v>76</v>
      </c>
      <c r="AU203" s="216" t="s">
        <v>85</v>
      </c>
      <c r="AY203" s="215" t="s">
        <v>156</v>
      </c>
      <c r="BK203" s="217">
        <f>SUM(BK204:BK209)</f>
        <v>0</v>
      </c>
    </row>
    <row r="204" s="2" customFormat="1" ht="37.8" customHeight="1">
      <c r="A204" s="40"/>
      <c r="B204" s="41"/>
      <c r="C204" s="220" t="s">
        <v>159</v>
      </c>
      <c r="D204" s="220" t="s">
        <v>161</v>
      </c>
      <c r="E204" s="221" t="s">
        <v>2344</v>
      </c>
      <c r="F204" s="222" t="s">
        <v>2345</v>
      </c>
      <c r="G204" s="223" t="s">
        <v>2267</v>
      </c>
      <c r="H204" s="224">
        <v>12</v>
      </c>
      <c r="I204" s="225"/>
      <c r="J204" s="226">
        <f>ROUND(I204*H204,2)</f>
        <v>0</v>
      </c>
      <c r="K204" s="222" t="s">
        <v>1</v>
      </c>
      <c r="L204" s="46"/>
      <c r="M204" s="227" t="s">
        <v>1</v>
      </c>
      <c r="N204" s="228" t="s">
        <v>42</v>
      </c>
      <c r="O204" s="93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31" t="s">
        <v>166</v>
      </c>
      <c r="AT204" s="231" t="s">
        <v>161</v>
      </c>
      <c r="AU204" s="231" t="s">
        <v>87</v>
      </c>
      <c r="AY204" s="19" t="s">
        <v>156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9" t="s">
        <v>85</v>
      </c>
      <c r="BK204" s="232">
        <f>ROUND(I204*H204,2)</f>
        <v>0</v>
      </c>
      <c r="BL204" s="19" t="s">
        <v>166</v>
      </c>
      <c r="BM204" s="231" t="s">
        <v>646</v>
      </c>
    </row>
    <row r="205" s="2" customFormat="1">
      <c r="A205" s="40"/>
      <c r="B205" s="41"/>
      <c r="C205" s="42"/>
      <c r="D205" s="233" t="s">
        <v>168</v>
      </c>
      <c r="E205" s="42"/>
      <c r="F205" s="234" t="s">
        <v>2345</v>
      </c>
      <c r="G205" s="42"/>
      <c r="H205" s="42"/>
      <c r="I205" s="235"/>
      <c r="J205" s="42"/>
      <c r="K205" s="42"/>
      <c r="L205" s="46"/>
      <c r="M205" s="236"/>
      <c r="N205" s="237"/>
      <c r="O205" s="93"/>
      <c r="P205" s="93"/>
      <c r="Q205" s="93"/>
      <c r="R205" s="93"/>
      <c r="S205" s="93"/>
      <c r="T205" s="94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168</v>
      </c>
      <c r="AU205" s="19" t="s">
        <v>87</v>
      </c>
    </row>
    <row r="206" s="2" customFormat="1" ht="37.8" customHeight="1">
      <c r="A206" s="40"/>
      <c r="B206" s="41"/>
      <c r="C206" s="220" t="s">
        <v>397</v>
      </c>
      <c r="D206" s="220" t="s">
        <v>161</v>
      </c>
      <c r="E206" s="221" t="s">
        <v>2346</v>
      </c>
      <c r="F206" s="222" t="s">
        <v>2347</v>
      </c>
      <c r="G206" s="223" t="s">
        <v>2267</v>
      </c>
      <c r="H206" s="224">
        <v>3</v>
      </c>
      <c r="I206" s="225"/>
      <c r="J206" s="226">
        <f>ROUND(I206*H206,2)</f>
        <v>0</v>
      </c>
      <c r="K206" s="222" t="s">
        <v>1</v>
      </c>
      <c r="L206" s="46"/>
      <c r="M206" s="227" t="s">
        <v>1</v>
      </c>
      <c r="N206" s="228" t="s">
        <v>42</v>
      </c>
      <c r="O206" s="93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31" t="s">
        <v>166</v>
      </c>
      <c r="AT206" s="231" t="s">
        <v>161</v>
      </c>
      <c r="AU206" s="231" t="s">
        <v>87</v>
      </c>
      <c r="AY206" s="19" t="s">
        <v>156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9" t="s">
        <v>85</v>
      </c>
      <c r="BK206" s="232">
        <f>ROUND(I206*H206,2)</f>
        <v>0</v>
      </c>
      <c r="BL206" s="19" t="s">
        <v>166</v>
      </c>
      <c r="BM206" s="231" t="s">
        <v>657</v>
      </c>
    </row>
    <row r="207" s="2" customFormat="1">
      <c r="A207" s="40"/>
      <c r="B207" s="41"/>
      <c r="C207" s="42"/>
      <c r="D207" s="233" t="s">
        <v>168</v>
      </c>
      <c r="E207" s="42"/>
      <c r="F207" s="234" t="s">
        <v>2347</v>
      </c>
      <c r="G207" s="42"/>
      <c r="H207" s="42"/>
      <c r="I207" s="235"/>
      <c r="J207" s="42"/>
      <c r="K207" s="42"/>
      <c r="L207" s="46"/>
      <c r="M207" s="236"/>
      <c r="N207" s="237"/>
      <c r="O207" s="93"/>
      <c r="P207" s="93"/>
      <c r="Q207" s="93"/>
      <c r="R207" s="93"/>
      <c r="S207" s="93"/>
      <c r="T207" s="94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168</v>
      </c>
      <c r="AU207" s="19" t="s">
        <v>87</v>
      </c>
    </row>
    <row r="208" s="2" customFormat="1" ht="33" customHeight="1">
      <c r="A208" s="40"/>
      <c r="B208" s="41"/>
      <c r="C208" s="220" t="s">
        <v>408</v>
      </c>
      <c r="D208" s="220" t="s">
        <v>161</v>
      </c>
      <c r="E208" s="221" t="s">
        <v>2348</v>
      </c>
      <c r="F208" s="222" t="s">
        <v>2349</v>
      </c>
      <c r="G208" s="223" t="s">
        <v>2267</v>
      </c>
      <c r="H208" s="224">
        <v>7</v>
      </c>
      <c r="I208" s="225"/>
      <c r="J208" s="226">
        <f>ROUND(I208*H208,2)</f>
        <v>0</v>
      </c>
      <c r="K208" s="222" t="s">
        <v>1</v>
      </c>
      <c r="L208" s="46"/>
      <c r="M208" s="227" t="s">
        <v>1</v>
      </c>
      <c r="N208" s="228" t="s">
        <v>42</v>
      </c>
      <c r="O208" s="93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31" t="s">
        <v>166</v>
      </c>
      <c r="AT208" s="231" t="s">
        <v>161</v>
      </c>
      <c r="AU208" s="231" t="s">
        <v>87</v>
      </c>
      <c r="AY208" s="19" t="s">
        <v>156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9" t="s">
        <v>85</v>
      </c>
      <c r="BK208" s="232">
        <f>ROUND(I208*H208,2)</f>
        <v>0</v>
      </c>
      <c r="BL208" s="19" t="s">
        <v>166</v>
      </c>
      <c r="BM208" s="231" t="s">
        <v>674</v>
      </c>
    </row>
    <row r="209" s="2" customFormat="1">
      <c r="A209" s="40"/>
      <c r="B209" s="41"/>
      <c r="C209" s="42"/>
      <c r="D209" s="233" t="s">
        <v>168</v>
      </c>
      <c r="E209" s="42"/>
      <c r="F209" s="234" t="s">
        <v>2349</v>
      </c>
      <c r="G209" s="42"/>
      <c r="H209" s="42"/>
      <c r="I209" s="235"/>
      <c r="J209" s="42"/>
      <c r="K209" s="42"/>
      <c r="L209" s="46"/>
      <c r="M209" s="236"/>
      <c r="N209" s="237"/>
      <c r="O209" s="93"/>
      <c r="P209" s="93"/>
      <c r="Q209" s="93"/>
      <c r="R209" s="93"/>
      <c r="S209" s="93"/>
      <c r="T209" s="94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168</v>
      </c>
      <c r="AU209" s="19" t="s">
        <v>87</v>
      </c>
    </row>
    <row r="210" s="12" customFormat="1" ht="22.8" customHeight="1">
      <c r="A210" s="12"/>
      <c r="B210" s="204"/>
      <c r="C210" s="205"/>
      <c r="D210" s="206" t="s">
        <v>76</v>
      </c>
      <c r="E210" s="218" t="s">
        <v>2350</v>
      </c>
      <c r="F210" s="218" t="s">
        <v>2351</v>
      </c>
      <c r="G210" s="205"/>
      <c r="H210" s="205"/>
      <c r="I210" s="208"/>
      <c r="J210" s="219">
        <f>BK210</f>
        <v>0</v>
      </c>
      <c r="K210" s="205"/>
      <c r="L210" s="210"/>
      <c r="M210" s="211"/>
      <c r="N210" s="212"/>
      <c r="O210" s="212"/>
      <c r="P210" s="213">
        <f>SUM(P211:P220)</f>
        <v>0</v>
      </c>
      <c r="Q210" s="212"/>
      <c r="R210" s="213">
        <f>SUM(R211:R220)</f>
        <v>0</v>
      </c>
      <c r="S210" s="212"/>
      <c r="T210" s="214">
        <f>SUM(T211:T220)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5" t="s">
        <v>85</v>
      </c>
      <c r="AT210" s="216" t="s">
        <v>76</v>
      </c>
      <c r="AU210" s="216" t="s">
        <v>85</v>
      </c>
      <c r="AY210" s="215" t="s">
        <v>156</v>
      </c>
      <c r="BK210" s="217">
        <f>SUM(BK211:BK220)</f>
        <v>0</v>
      </c>
    </row>
    <row r="211" s="2" customFormat="1" ht="37.8" customHeight="1">
      <c r="A211" s="40"/>
      <c r="B211" s="41"/>
      <c r="C211" s="220" t="s">
        <v>413</v>
      </c>
      <c r="D211" s="220" t="s">
        <v>161</v>
      </c>
      <c r="E211" s="221" t="s">
        <v>2352</v>
      </c>
      <c r="F211" s="222" t="s">
        <v>2353</v>
      </c>
      <c r="G211" s="223" t="s">
        <v>274</v>
      </c>
      <c r="H211" s="224">
        <v>350</v>
      </c>
      <c r="I211" s="225"/>
      <c r="J211" s="226">
        <f>ROUND(I211*H211,2)</f>
        <v>0</v>
      </c>
      <c r="K211" s="222" t="s">
        <v>1</v>
      </c>
      <c r="L211" s="46"/>
      <c r="M211" s="227" t="s">
        <v>1</v>
      </c>
      <c r="N211" s="228" t="s">
        <v>42</v>
      </c>
      <c r="O211" s="93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31" t="s">
        <v>166</v>
      </c>
      <c r="AT211" s="231" t="s">
        <v>161</v>
      </c>
      <c r="AU211" s="231" t="s">
        <v>87</v>
      </c>
      <c r="AY211" s="19" t="s">
        <v>156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9" t="s">
        <v>85</v>
      </c>
      <c r="BK211" s="232">
        <f>ROUND(I211*H211,2)</f>
        <v>0</v>
      </c>
      <c r="BL211" s="19" t="s">
        <v>166</v>
      </c>
      <c r="BM211" s="231" t="s">
        <v>684</v>
      </c>
    </row>
    <row r="212" s="2" customFormat="1">
      <c r="A212" s="40"/>
      <c r="B212" s="41"/>
      <c r="C212" s="42"/>
      <c r="D212" s="233" t="s">
        <v>168</v>
      </c>
      <c r="E212" s="42"/>
      <c r="F212" s="234" t="s">
        <v>2353</v>
      </c>
      <c r="G212" s="42"/>
      <c r="H212" s="42"/>
      <c r="I212" s="235"/>
      <c r="J212" s="42"/>
      <c r="K212" s="42"/>
      <c r="L212" s="46"/>
      <c r="M212" s="236"/>
      <c r="N212" s="237"/>
      <c r="O212" s="93"/>
      <c r="P212" s="93"/>
      <c r="Q212" s="93"/>
      <c r="R212" s="93"/>
      <c r="S212" s="93"/>
      <c r="T212" s="94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168</v>
      </c>
      <c r="AU212" s="19" t="s">
        <v>87</v>
      </c>
    </row>
    <row r="213" s="2" customFormat="1" ht="37.8" customHeight="1">
      <c r="A213" s="40"/>
      <c r="B213" s="41"/>
      <c r="C213" s="220" t="s">
        <v>418</v>
      </c>
      <c r="D213" s="220" t="s">
        <v>161</v>
      </c>
      <c r="E213" s="221" t="s">
        <v>2354</v>
      </c>
      <c r="F213" s="222" t="s">
        <v>2355</v>
      </c>
      <c r="G213" s="223" t="s">
        <v>274</v>
      </c>
      <c r="H213" s="224">
        <v>450</v>
      </c>
      <c r="I213" s="225"/>
      <c r="J213" s="226">
        <f>ROUND(I213*H213,2)</f>
        <v>0</v>
      </c>
      <c r="K213" s="222" t="s">
        <v>1</v>
      </c>
      <c r="L213" s="46"/>
      <c r="M213" s="227" t="s">
        <v>1</v>
      </c>
      <c r="N213" s="228" t="s">
        <v>42</v>
      </c>
      <c r="O213" s="93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31" t="s">
        <v>166</v>
      </c>
      <c r="AT213" s="231" t="s">
        <v>161</v>
      </c>
      <c r="AU213" s="231" t="s">
        <v>87</v>
      </c>
      <c r="AY213" s="19" t="s">
        <v>156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9" t="s">
        <v>85</v>
      </c>
      <c r="BK213" s="232">
        <f>ROUND(I213*H213,2)</f>
        <v>0</v>
      </c>
      <c r="BL213" s="19" t="s">
        <v>166</v>
      </c>
      <c r="BM213" s="231" t="s">
        <v>696</v>
      </c>
    </row>
    <row r="214" s="2" customFormat="1">
      <c r="A214" s="40"/>
      <c r="B214" s="41"/>
      <c r="C214" s="42"/>
      <c r="D214" s="233" t="s">
        <v>168</v>
      </c>
      <c r="E214" s="42"/>
      <c r="F214" s="234" t="s">
        <v>2355</v>
      </c>
      <c r="G214" s="42"/>
      <c r="H214" s="42"/>
      <c r="I214" s="235"/>
      <c r="J214" s="42"/>
      <c r="K214" s="42"/>
      <c r="L214" s="46"/>
      <c r="M214" s="236"/>
      <c r="N214" s="237"/>
      <c r="O214" s="93"/>
      <c r="P214" s="93"/>
      <c r="Q214" s="93"/>
      <c r="R214" s="93"/>
      <c r="S214" s="93"/>
      <c r="T214" s="94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168</v>
      </c>
      <c r="AU214" s="19" t="s">
        <v>87</v>
      </c>
    </row>
    <row r="215" s="2" customFormat="1" ht="37.8" customHeight="1">
      <c r="A215" s="40"/>
      <c r="B215" s="41"/>
      <c r="C215" s="220" t="s">
        <v>425</v>
      </c>
      <c r="D215" s="220" t="s">
        <v>161</v>
      </c>
      <c r="E215" s="221" t="s">
        <v>2356</v>
      </c>
      <c r="F215" s="222" t="s">
        <v>2357</v>
      </c>
      <c r="G215" s="223" t="s">
        <v>274</v>
      </c>
      <c r="H215" s="224">
        <v>120</v>
      </c>
      <c r="I215" s="225"/>
      <c r="J215" s="226">
        <f>ROUND(I215*H215,2)</f>
        <v>0</v>
      </c>
      <c r="K215" s="222" t="s">
        <v>1</v>
      </c>
      <c r="L215" s="46"/>
      <c r="M215" s="227" t="s">
        <v>1</v>
      </c>
      <c r="N215" s="228" t="s">
        <v>42</v>
      </c>
      <c r="O215" s="93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31" t="s">
        <v>166</v>
      </c>
      <c r="AT215" s="231" t="s">
        <v>161</v>
      </c>
      <c r="AU215" s="231" t="s">
        <v>87</v>
      </c>
      <c r="AY215" s="19" t="s">
        <v>156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9" t="s">
        <v>85</v>
      </c>
      <c r="BK215" s="232">
        <f>ROUND(I215*H215,2)</f>
        <v>0</v>
      </c>
      <c r="BL215" s="19" t="s">
        <v>166</v>
      </c>
      <c r="BM215" s="231" t="s">
        <v>707</v>
      </c>
    </row>
    <row r="216" s="2" customFormat="1">
      <c r="A216" s="40"/>
      <c r="B216" s="41"/>
      <c r="C216" s="42"/>
      <c r="D216" s="233" t="s">
        <v>168</v>
      </c>
      <c r="E216" s="42"/>
      <c r="F216" s="234" t="s">
        <v>2357</v>
      </c>
      <c r="G216" s="42"/>
      <c r="H216" s="42"/>
      <c r="I216" s="235"/>
      <c r="J216" s="42"/>
      <c r="K216" s="42"/>
      <c r="L216" s="46"/>
      <c r="M216" s="236"/>
      <c r="N216" s="237"/>
      <c r="O216" s="93"/>
      <c r="P216" s="93"/>
      <c r="Q216" s="93"/>
      <c r="R216" s="93"/>
      <c r="S216" s="93"/>
      <c r="T216" s="94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168</v>
      </c>
      <c r="AU216" s="19" t="s">
        <v>87</v>
      </c>
    </row>
    <row r="217" s="2" customFormat="1" ht="37.8" customHeight="1">
      <c r="A217" s="40"/>
      <c r="B217" s="41"/>
      <c r="C217" s="220" t="s">
        <v>438</v>
      </c>
      <c r="D217" s="220" t="s">
        <v>161</v>
      </c>
      <c r="E217" s="221" t="s">
        <v>2358</v>
      </c>
      <c r="F217" s="222" t="s">
        <v>2359</v>
      </c>
      <c r="G217" s="223" t="s">
        <v>274</v>
      </c>
      <c r="H217" s="224">
        <v>15</v>
      </c>
      <c r="I217" s="225"/>
      <c r="J217" s="226">
        <f>ROUND(I217*H217,2)</f>
        <v>0</v>
      </c>
      <c r="K217" s="222" t="s">
        <v>1</v>
      </c>
      <c r="L217" s="46"/>
      <c r="M217" s="227" t="s">
        <v>1</v>
      </c>
      <c r="N217" s="228" t="s">
        <v>42</v>
      </c>
      <c r="O217" s="93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31" t="s">
        <v>166</v>
      </c>
      <c r="AT217" s="231" t="s">
        <v>161</v>
      </c>
      <c r="AU217" s="231" t="s">
        <v>87</v>
      </c>
      <c r="AY217" s="19" t="s">
        <v>156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9" t="s">
        <v>85</v>
      </c>
      <c r="BK217" s="232">
        <f>ROUND(I217*H217,2)</f>
        <v>0</v>
      </c>
      <c r="BL217" s="19" t="s">
        <v>166</v>
      </c>
      <c r="BM217" s="231" t="s">
        <v>720</v>
      </c>
    </row>
    <row r="218" s="2" customFormat="1">
      <c r="A218" s="40"/>
      <c r="B218" s="41"/>
      <c r="C218" s="42"/>
      <c r="D218" s="233" t="s">
        <v>168</v>
      </c>
      <c r="E218" s="42"/>
      <c r="F218" s="234" t="s">
        <v>2359</v>
      </c>
      <c r="G218" s="42"/>
      <c r="H218" s="42"/>
      <c r="I218" s="235"/>
      <c r="J218" s="42"/>
      <c r="K218" s="42"/>
      <c r="L218" s="46"/>
      <c r="M218" s="236"/>
      <c r="N218" s="237"/>
      <c r="O218" s="93"/>
      <c r="P218" s="93"/>
      <c r="Q218" s="93"/>
      <c r="R218" s="93"/>
      <c r="S218" s="93"/>
      <c r="T218" s="94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168</v>
      </c>
      <c r="AU218" s="19" t="s">
        <v>87</v>
      </c>
    </row>
    <row r="219" s="2" customFormat="1" ht="44.25" customHeight="1">
      <c r="A219" s="40"/>
      <c r="B219" s="41"/>
      <c r="C219" s="220" t="s">
        <v>204</v>
      </c>
      <c r="D219" s="220" t="s">
        <v>161</v>
      </c>
      <c r="E219" s="221" t="s">
        <v>2360</v>
      </c>
      <c r="F219" s="222" t="s">
        <v>2361</v>
      </c>
      <c r="G219" s="223" t="s">
        <v>274</v>
      </c>
      <c r="H219" s="224">
        <v>75</v>
      </c>
      <c r="I219" s="225"/>
      <c r="J219" s="226">
        <f>ROUND(I219*H219,2)</f>
        <v>0</v>
      </c>
      <c r="K219" s="222" t="s">
        <v>1</v>
      </c>
      <c r="L219" s="46"/>
      <c r="M219" s="227" t="s">
        <v>1</v>
      </c>
      <c r="N219" s="228" t="s">
        <v>42</v>
      </c>
      <c r="O219" s="93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31" t="s">
        <v>166</v>
      </c>
      <c r="AT219" s="231" t="s">
        <v>161</v>
      </c>
      <c r="AU219" s="231" t="s">
        <v>87</v>
      </c>
      <c r="AY219" s="19" t="s">
        <v>156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9" t="s">
        <v>85</v>
      </c>
      <c r="BK219" s="232">
        <f>ROUND(I219*H219,2)</f>
        <v>0</v>
      </c>
      <c r="BL219" s="19" t="s">
        <v>166</v>
      </c>
      <c r="BM219" s="231" t="s">
        <v>730</v>
      </c>
    </row>
    <row r="220" s="2" customFormat="1">
      <c r="A220" s="40"/>
      <c r="B220" s="41"/>
      <c r="C220" s="42"/>
      <c r="D220" s="233" t="s">
        <v>168</v>
      </c>
      <c r="E220" s="42"/>
      <c r="F220" s="234" t="s">
        <v>2361</v>
      </c>
      <c r="G220" s="42"/>
      <c r="H220" s="42"/>
      <c r="I220" s="235"/>
      <c r="J220" s="42"/>
      <c r="K220" s="42"/>
      <c r="L220" s="46"/>
      <c r="M220" s="236"/>
      <c r="N220" s="237"/>
      <c r="O220" s="93"/>
      <c r="P220" s="93"/>
      <c r="Q220" s="93"/>
      <c r="R220" s="93"/>
      <c r="S220" s="93"/>
      <c r="T220" s="94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168</v>
      </c>
      <c r="AU220" s="19" t="s">
        <v>87</v>
      </c>
    </row>
    <row r="221" s="12" customFormat="1" ht="22.8" customHeight="1">
      <c r="A221" s="12"/>
      <c r="B221" s="204"/>
      <c r="C221" s="205"/>
      <c r="D221" s="206" t="s">
        <v>76</v>
      </c>
      <c r="E221" s="218" t="s">
        <v>2362</v>
      </c>
      <c r="F221" s="218" t="s">
        <v>2363</v>
      </c>
      <c r="G221" s="205"/>
      <c r="H221" s="205"/>
      <c r="I221" s="208"/>
      <c r="J221" s="219">
        <f>BK221</f>
        <v>0</v>
      </c>
      <c r="K221" s="205"/>
      <c r="L221" s="210"/>
      <c r="M221" s="211"/>
      <c r="N221" s="212"/>
      <c r="O221" s="212"/>
      <c r="P221" s="213">
        <f>SUM(P222:P225)</f>
        <v>0</v>
      </c>
      <c r="Q221" s="212"/>
      <c r="R221" s="213">
        <f>SUM(R222:R225)</f>
        <v>0</v>
      </c>
      <c r="S221" s="212"/>
      <c r="T221" s="214">
        <f>SUM(T222:T225)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5" t="s">
        <v>85</v>
      </c>
      <c r="AT221" s="216" t="s">
        <v>76</v>
      </c>
      <c r="AU221" s="216" t="s">
        <v>85</v>
      </c>
      <c r="AY221" s="215" t="s">
        <v>156</v>
      </c>
      <c r="BK221" s="217">
        <f>SUM(BK222:BK225)</f>
        <v>0</v>
      </c>
    </row>
    <row r="222" s="2" customFormat="1" ht="24.15" customHeight="1">
      <c r="A222" s="40"/>
      <c r="B222" s="41"/>
      <c r="C222" s="220" t="s">
        <v>449</v>
      </c>
      <c r="D222" s="220" t="s">
        <v>161</v>
      </c>
      <c r="E222" s="221" t="s">
        <v>2364</v>
      </c>
      <c r="F222" s="222" t="s">
        <v>2365</v>
      </c>
      <c r="G222" s="223" t="s">
        <v>274</v>
      </c>
      <c r="H222" s="224">
        <v>75</v>
      </c>
      <c r="I222" s="225"/>
      <c r="J222" s="226">
        <f>ROUND(I222*H222,2)</f>
        <v>0</v>
      </c>
      <c r="K222" s="222" t="s">
        <v>1</v>
      </c>
      <c r="L222" s="46"/>
      <c r="M222" s="227" t="s">
        <v>1</v>
      </c>
      <c r="N222" s="228" t="s">
        <v>42</v>
      </c>
      <c r="O222" s="93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31" t="s">
        <v>166</v>
      </c>
      <c r="AT222" s="231" t="s">
        <v>161</v>
      </c>
      <c r="AU222" s="231" t="s">
        <v>87</v>
      </c>
      <c r="AY222" s="19" t="s">
        <v>156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9" t="s">
        <v>85</v>
      </c>
      <c r="BK222" s="232">
        <f>ROUND(I222*H222,2)</f>
        <v>0</v>
      </c>
      <c r="BL222" s="19" t="s">
        <v>166</v>
      </c>
      <c r="BM222" s="231" t="s">
        <v>737</v>
      </c>
    </row>
    <row r="223" s="2" customFormat="1">
      <c r="A223" s="40"/>
      <c r="B223" s="41"/>
      <c r="C223" s="42"/>
      <c r="D223" s="233" t="s">
        <v>168</v>
      </c>
      <c r="E223" s="42"/>
      <c r="F223" s="234" t="s">
        <v>2365</v>
      </c>
      <c r="G223" s="42"/>
      <c r="H223" s="42"/>
      <c r="I223" s="235"/>
      <c r="J223" s="42"/>
      <c r="K223" s="42"/>
      <c r="L223" s="46"/>
      <c r="M223" s="236"/>
      <c r="N223" s="237"/>
      <c r="O223" s="93"/>
      <c r="P223" s="93"/>
      <c r="Q223" s="93"/>
      <c r="R223" s="93"/>
      <c r="S223" s="93"/>
      <c r="T223" s="94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168</v>
      </c>
      <c r="AU223" s="19" t="s">
        <v>87</v>
      </c>
    </row>
    <row r="224" s="2" customFormat="1" ht="37.8" customHeight="1">
      <c r="A224" s="40"/>
      <c r="B224" s="41"/>
      <c r="C224" s="220" t="s">
        <v>458</v>
      </c>
      <c r="D224" s="220" t="s">
        <v>161</v>
      </c>
      <c r="E224" s="221" t="s">
        <v>2366</v>
      </c>
      <c r="F224" s="222" t="s">
        <v>2367</v>
      </c>
      <c r="G224" s="223" t="s">
        <v>274</v>
      </c>
      <c r="H224" s="224">
        <v>75</v>
      </c>
      <c r="I224" s="225"/>
      <c r="J224" s="226">
        <f>ROUND(I224*H224,2)</f>
        <v>0</v>
      </c>
      <c r="K224" s="222" t="s">
        <v>1</v>
      </c>
      <c r="L224" s="46"/>
      <c r="M224" s="227" t="s">
        <v>1</v>
      </c>
      <c r="N224" s="228" t="s">
        <v>42</v>
      </c>
      <c r="O224" s="93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31" t="s">
        <v>166</v>
      </c>
      <c r="AT224" s="231" t="s">
        <v>161</v>
      </c>
      <c r="AU224" s="231" t="s">
        <v>87</v>
      </c>
      <c r="AY224" s="19" t="s">
        <v>156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9" t="s">
        <v>85</v>
      </c>
      <c r="BK224" s="232">
        <f>ROUND(I224*H224,2)</f>
        <v>0</v>
      </c>
      <c r="BL224" s="19" t="s">
        <v>166</v>
      </c>
      <c r="BM224" s="231" t="s">
        <v>749</v>
      </c>
    </row>
    <row r="225" s="2" customFormat="1">
      <c r="A225" s="40"/>
      <c r="B225" s="41"/>
      <c r="C225" s="42"/>
      <c r="D225" s="233" t="s">
        <v>168</v>
      </c>
      <c r="E225" s="42"/>
      <c r="F225" s="234" t="s">
        <v>2367</v>
      </c>
      <c r="G225" s="42"/>
      <c r="H225" s="42"/>
      <c r="I225" s="235"/>
      <c r="J225" s="42"/>
      <c r="K225" s="42"/>
      <c r="L225" s="46"/>
      <c r="M225" s="236"/>
      <c r="N225" s="237"/>
      <c r="O225" s="93"/>
      <c r="P225" s="93"/>
      <c r="Q225" s="93"/>
      <c r="R225" s="93"/>
      <c r="S225" s="93"/>
      <c r="T225" s="94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168</v>
      </c>
      <c r="AU225" s="19" t="s">
        <v>87</v>
      </c>
    </row>
    <row r="226" s="12" customFormat="1" ht="22.8" customHeight="1">
      <c r="A226" s="12"/>
      <c r="B226" s="204"/>
      <c r="C226" s="205"/>
      <c r="D226" s="206" t="s">
        <v>76</v>
      </c>
      <c r="E226" s="218" t="s">
        <v>2368</v>
      </c>
      <c r="F226" s="218" t="s">
        <v>2369</v>
      </c>
      <c r="G226" s="205"/>
      <c r="H226" s="205"/>
      <c r="I226" s="208"/>
      <c r="J226" s="219">
        <f>BK226</f>
        <v>0</v>
      </c>
      <c r="K226" s="205"/>
      <c r="L226" s="210"/>
      <c r="M226" s="211"/>
      <c r="N226" s="212"/>
      <c r="O226" s="212"/>
      <c r="P226" s="213">
        <f>SUM(P227:P236)</f>
        <v>0</v>
      </c>
      <c r="Q226" s="212"/>
      <c r="R226" s="213">
        <f>SUM(R227:R236)</f>
        <v>0</v>
      </c>
      <c r="S226" s="212"/>
      <c r="T226" s="214">
        <f>SUM(T227:T236)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5" t="s">
        <v>85</v>
      </c>
      <c r="AT226" s="216" t="s">
        <v>76</v>
      </c>
      <c r="AU226" s="216" t="s">
        <v>85</v>
      </c>
      <c r="AY226" s="215" t="s">
        <v>156</v>
      </c>
      <c r="BK226" s="217">
        <f>SUM(BK227:BK236)</f>
        <v>0</v>
      </c>
    </row>
    <row r="227" s="2" customFormat="1" ht="24.15" customHeight="1">
      <c r="A227" s="40"/>
      <c r="B227" s="41"/>
      <c r="C227" s="220" t="s">
        <v>467</v>
      </c>
      <c r="D227" s="220" t="s">
        <v>161</v>
      </c>
      <c r="E227" s="221" t="s">
        <v>2370</v>
      </c>
      <c r="F227" s="222" t="s">
        <v>2371</v>
      </c>
      <c r="G227" s="223" t="s">
        <v>274</v>
      </c>
      <c r="H227" s="224">
        <v>60</v>
      </c>
      <c r="I227" s="225"/>
      <c r="J227" s="226">
        <f>ROUND(I227*H227,2)</f>
        <v>0</v>
      </c>
      <c r="K227" s="222" t="s">
        <v>1</v>
      </c>
      <c r="L227" s="46"/>
      <c r="M227" s="227" t="s">
        <v>1</v>
      </c>
      <c r="N227" s="228" t="s">
        <v>42</v>
      </c>
      <c r="O227" s="93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31" t="s">
        <v>166</v>
      </c>
      <c r="AT227" s="231" t="s">
        <v>161</v>
      </c>
      <c r="AU227" s="231" t="s">
        <v>87</v>
      </c>
      <c r="AY227" s="19" t="s">
        <v>156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9" t="s">
        <v>85</v>
      </c>
      <c r="BK227" s="232">
        <f>ROUND(I227*H227,2)</f>
        <v>0</v>
      </c>
      <c r="BL227" s="19" t="s">
        <v>166</v>
      </c>
      <c r="BM227" s="231" t="s">
        <v>776</v>
      </c>
    </row>
    <row r="228" s="2" customFormat="1">
      <c r="A228" s="40"/>
      <c r="B228" s="41"/>
      <c r="C228" s="42"/>
      <c r="D228" s="233" t="s">
        <v>168</v>
      </c>
      <c r="E228" s="42"/>
      <c r="F228" s="234" t="s">
        <v>2371</v>
      </c>
      <c r="G228" s="42"/>
      <c r="H228" s="42"/>
      <c r="I228" s="235"/>
      <c r="J228" s="42"/>
      <c r="K228" s="42"/>
      <c r="L228" s="46"/>
      <c r="M228" s="236"/>
      <c r="N228" s="237"/>
      <c r="O228" s="93"/>
      <c r="P228" s="93"/>
      <c r="Q228" s="93"/>
      <c r="R228" s="93"/>
      <c r="S228" s="93"/>
      <c r="T228" s="94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168</v>
      </c>
      <c r="AU228" s="19" t="s">
        <v>87</v>
      </c>
    </row>
    <row r="229" s="2" customFormat="1" ht="16.5" customHeight="1">
      <c r="A229" s="40"/>
      <c r="B229" s="41"/>
      <c r="C229" s="220" t="s">
        <v>473</v>
      </c>
      <c r="D229" s="220" t="s">
        <v>161</v>
      </c>
      <c r="E229" s="221" t="s">
        <v>2372</v>
      </c>
      <c r="F229" s="222" t="s">
        <v>2373</v>
      </c>
      <c r="G229" s="223" t="s">
        <v>2374</v>
      </c>
      <c r="H229" s="224">
        <v>3</v>
      </c>
      <c r="I229" s="225"/>
      <c r="J229" s="226">
        <f>ROUND(I229*H229,2)</f>
        <v>0</v>
      </c>
      <c r="K229" s="222" t="s">
        <v>1</v>
      </c>
      <c r="L229" s="46"/>
      <c r="M229" s="227" t="s">
        <v>1</v>
      </c>
      <c r="N229" s="228" t="s">
        <v>42</v>
      </c>
      <c r="O229" s="93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31" t="s">
        <v>166</v>
      </c>
      <c r="AT229" s="231" t="s">
        <v>161</v>
      </c>
      <c r="AU229" s="231" t="s">
        <v>87</v>
      </c>
      <c r="AY229" s="19" t="s">
        <v>156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9" t="s">
        <v>85</v>
      </c>
      <c r="BK229" s="232">
        <f>ROUND(I229*H229,2)</f>
        <v>0</v>
      </c>
      <c r="BL229" s="19" t="s">
        <v>166</v>
      </c>
      <c r="BM229" s="231" t="s">
        <v>793</v>
      </c>
    </row>
    <row r="230" s="2" customFormat="1">
      <c r="A230" s="40"/>
      <c r="B230" s="41"/>
      <c r="C230" s="42"/>
      <c r="D230" s="233" t="s">
        <v>168</v>
      </c>
      <c r="E230" s="42"/>
      <c r="F230" s="234" t="s">
        <v>2373</v>
      </c>
      <c r="G230" s="42"/>
      <c r="H230" s="42"/>
      <c r="I230" s="235"/>
      <c r="J230" s="42"/>
      <c r="K230" s="42"/>
      <c r="L230" s="46"/>
      <c r="M230" s="236"/>
      <c r="N230" s="237"/>
      <c r="O230" s="93"/>
      <c r="P230" s="93"/>
      <c r="Q230" s="93"/>
      <c r="R230" s="93"/>
      <c r="S230" s="93"/>
      <c r="T230" s="94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168</v>
      </c>
      <c r="AU230" s="19" t="s">
        <v>87</v>
      </c>
    </row>
    <row r="231" s="2" customFormat="1" ht="24.15" customHeight="1">
      <c r="A231" s="40"/>
      <c r="B231" s="41"/>
      <c r="C231" s="220" t="s">
        <v>479</v>
      </c>
      <c r="D231" s="220" t="s">
        <v>161</v>
      </c>
      <c r="E231" s="221" t="s">
        <v>2375</v>
      </c>
      <c r="F231" s="222" t="s">
        <v>2376</v>
      </c>
      <c r="G231" s="223" t="s">
        <v>2272</v>
      </c>
      <c r="H231" s="224">
        <v>3</v>
      </c>
      <c r="I231" s="225"/>
      <c r="J231" s="226">
        <f>ROUND(I231*H231,2)</f>
        <v>0</v>
      </c>
      <c r="K231" s="222" t="s">
        <v>1</v>
      </c>
      <c r="L231" s="46"/>
      <c r="M231" s="227" t="s">
        <v>1</v>
      </c>
      <c r="N231" s="228" t="s">
        <v>42</v>
      </c>
      <c r="O231" s="93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31" t="s">
        <v>166</v>
      </c>
      <c r="AT231" s="231" t="s">
        <v>161</v>
      </c>
      <c r="AU231" s="231" t="s">
        <v>87</v>
      </c>
      <c r="AY231" s="19" t="s">
        <v>156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9" t="s">
        <v>85</v>
      </c>
      <c r="BK231" s="232">
        <f>ROUND(I231*H231,2)</f>
        <v>0</v>
      </c>
      <c r="BL231" s="19" t="s">
        <v>166</v>
      </c>
      <c r="BM231" s="231" t="s">
        <v>491</v>
      </c>
    </row>
    <row r="232" s="2" customFormat="1">
      <c r="A232" s="40"/>
      <c r="B232" s="41"/>
      <c r="C232" s="42"/>
      <c r="D232" s="233" t="s">
        <v>168</v>
      </c>
      <c r="E232" s="42"/>
      <c r="F232" s="234" t="s">
        <v>2376</v>
      </c>
      <c r="G232" s="42"/>
      <c r="H232" s="42"/>
      <c r="I232" s="235"/>
      <c r="J232" s="42"/>
      <c r="K232" s="42"/>
      <c r="L232" s="46"/>
      <c r="M232" s="236"/>
      <c r="N232" s="237"/>
      <c r="O232" s="93"/>
      <c r="P232" s="93"/>
      <c r="Q232" s="93"/>
      <c r="R232" s="93"/>
      <c r="S232" s="93"/>
      <c r="T232" s="94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168</v>
      </c>
      <c r="AU232" s="19" t="s">
        <v>87</v>
      </c>
    </row>
    <row r="233" s="2" customFormat="1" ht="24.15" customHeight="1">
      <c r="A233" s="40"/>
      <c r="B233" s="41"/>
      <c r="C233" s="220" t="s">
        <v>484</v>
      </c>
      <c r="D233" s="220" t="s">
        <v>161</v>
      </c>
      <c r="E233" s="221" t="s">
        <v>2377</v>
      </c>
      <c r="F233" s="222" t="s">
        <v>2378</v>
      </c>
      <c r="G233" s="223" t="s">
        <v>2272</v>
      </c>
      <c r="H233" s="224">
        <v>1</v>
      </c>
      <c r="I233" s="225"/>
      <c r="J233" s="226">
        <f>ROUND(I233*H233,2)</f>
        <v>0</v>
      </c>
      <c r="K233" s="222" t="s">
        <v>1</v>
      </c>
      <c r="L233" s="46"/>
      <c r="M233" s="227" t="s">
        <v>1</v>
      </c>
      <c r="N233" s="228" t="s">
        <v>42</v>
      </c>
      <c r="O233" s="93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31" t="s">
        <v>166</v>
      </c>
      <c r="AT233" s="231" t="s">
        <v>161</v>
      </c>
      <c r="AU233" s="231" t="s">
        <v>87</v>
      </c>
      <c r="AY233" s="19" t="s">
        <v>156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9" t="s">
        <v>85</v>
      </c>
      <c r="BK233" s="232">
        <f>ROUND(I233*H233,2)</f>
        <v>0</v>
      </c>
      <c r="BL233" s="19" t="s">
        <v>166</v>
      </c>
      <c r="BM233" s="231" t="s">
        <v>534</v>
      </c>
    </row>
    <row r="234" s="2" customFormat="1">
      <c r="A234" s="40"/>
      <c r="B234" s="41"/>
      <c r="C234" s="42"/>
      <c r="D234" s="233" t="s">
        <v>168</v>
      </c>
      <c r="E234" s="42"/>
      <c r="F234" s="234" t="s">
        <v>2378</v>
      </c>
      <c r="G234" s="42"/>
      <c r="H234" s="42"/>
      <c r="I234" s="235"/>
      <c r="J234" s="42"/>
      <c r="K234" s="42"/>
      <c r="L234" s="46"/>
      <c r="M234" s="236"/>
      <c r="N234" s="237"/>
      <c r="O234" s="93"/>
      <c r="P234" s="93"/>
      <c r="Q234" s="93"/>
      <c r="R234" s="93"/>
      <c r="S234" s="93"/>
      <c r="T234" s="94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168</v>
      </c>
      <c r="AU234" s="19" t="s">
        <v>87</v>
      </c>
    </row>
    <row r="235" s="2" customFormat="1" ht="24.15" customHeight="1">
      <c r="A235" s="40"/>
      <c r="B235" s="41"/>
      <c r="C235" s="220" t="s">
        <v>493</v>
      </c>
      <c r="D235" s="220" t="s">
        <v>161</v>
      </c>
      <c r="E235" s="221" t="s">
        <v>2379</v>
      </c>
      <c r="F235" s="222" t="s">
        <v>2380</v>
      </c>
      <c r="G235" s="223" t="s">
        <v>2381</v>
      </c>
      <c r="H235" s="224">
        <v>1</v>
      </c>
      <c r="I235" s="225"/>
      <c r="J235" s="226">
        <f>ROUND(I235*H235,2)</f>
        <v>0</v>
      </c>
      <c r="K235" s="222" t="s">
        <v>1</v>
      </c>
      <c r="L235" s="46"/>
      <c r="M235" s="227" t="s">
        <v>1</v>
      </c>
      <c r="N235" s="228" t="s">
        <v>42</v>
      </c>
      <c r="O235" s="93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31" t="s">
        <v>166</v>
      </c>
      <c r="AT235" s="231" t="s">
        <v>161</v>
      </c>
      <c r="AU235" s="231" t="s">
        <v>87</v>
      </c>
      <c r="AY235" s="19" t="s">
        <v>156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9" t="s">
        <v>85</v>
      </c>
      <c r="BK235" s="232">
        <f>ROUND(I235*H235,2)</f>
        <v>0</v>
      </c>
      <c r="BL235" s="19" t="s">
        <v>166</v>
      </c>
      <c r="BM235" s="231" t="s">
        <v>832</v>
      </c>
    </row>
    <row r="236" s="2" customFormat="1">
      <c r="A236" s="40"/>
      <c r="B236" s="41"/>
      <c r="C236" s="42"/>
      <c r="D236" s="233" t="s">
        <v>168</v>
      </c>
      <c r="E236" s="42"/>
      <c r="F236" s="234" t="s">
        <v>2380</v>
      </c>
      <c r="G236" s="42"/>
      <c r="H236" s="42"/>
      <c r="I236" s="235"/>
      <c r="J236" s="42"/>
      <c r="K236" s="42"/>
      <c r="L236" s="46"/>
      <c r="M236" s="307"/>
      <c r="N236" s="308"/>
      <c r="O236" s="309"/>
      <c r="P236" s="309"/>
      <c r="Q236" s="309"/>
      <c r="R236" s="309"/>
      <c r="S236" s="309"/>
      <c r="T236" s="310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168</v>
      </c>
      <c r="AU236" s="19" t="s">
        <v>87</v>
      </c>
    </row>
    <row r="237" s="2" customFormat="1" ht="6.96" customHeight="1">
      <c r="A237" s="40"/>
      <c r="B237" s="68"/>
      <c r="C237" s="69"/>
      <c r="D237" s="69"/>
      <c r="E237" s="69"/>
      <c r="F237" s="69"/>
      <c r="G237" s="69"/>
      <c r="H237" s="69"/>
      <c r="I237" s="69"/>
      <c r="J237" s="69"/>
      <c r="K237" s="69"/>
      <c r="L237" s="46"/>
      <c r="M237" s="40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</row>
  </sheetData>
  <sheetProtection sheet="1" autoFilter="0" formatColumns="0" formatRows="0" objects="1" scenarios="1" spinCount="100000" saltValue="iahNOpBB+poo0WMhslleijdqPdmUkzz9EaWtPKnXo4jj9NKlbAkeNsK5eeCjTOQKkls/2zczTMWrsHYyI8+OPw==" hashValue="CKhB8760tpqycgcO27MuiOpPafTvXwoYBhy67bgZAw5QGMQiC9VIjVPEc3JIru79EZpMoe2zq2cZSnqyJlfi3Q==" algorithmName="SHA-512" password="CC35"/>
  <autoFilter ref="C127:K236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2"/>
      <c r="AT3" s="19" t="s">
        <v>87</v>
      </c>
    </row>
    <row r="4" s="1" customFormat="1" ht="24.96" customHeight="1">
      <c r="B4" s="22"/>
      <c r="D4" s="140" t="s">
        <v>103</v>
      </c>
      <c r="L4" s="22"/>
      <c r="M4" s="141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2" t="s">
        <v>16</v>
      </c>
      <c r="L6" s="22"/>
    </row>
    <row r="7" s="1" customFormat="1" ht="16.5" customHeight="1">
      <c r="B7" s="22"/>
      <c r="E7" s="143" t="str">
        <f>'Rekapitulace stavby'!K6</f>
        <v>SPŠT - oprava sociálních zařízení a stavební úpravy v budově A</v>
      </c>
      <c r="F7" s="142"/>
      <c r="G7" s="142"/>
      <c r="H7" s="142"/>
      <c r="L7" s="22"/>
    </row>
    <row r="8" s="2" customFormat="1" ht="12" customHeight="1">
      <c r="A8" s="40"/>
      <c r="B8" s="46"/>
      <c r="C8" s="40"/>
      <c r="D8" s="142" t="s">
        <v>104</v>
      </c>
      <c r="E8" s="40"/>
      <c r="F8" s="40"/>
      <c r="G8" s="40"/>
      <c r="H8" s="40"/>
      <c r="I8" s="40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4" t="s">
        <v>2382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2" t="s">
        <v>18</v>
      </c>
      <c r="E11" s="40"/>
      <c r="F11" s="145" t="s">
        <v>1</v>
      </c>
      <c r="G11" s="40"/>
      <c r="H11" s="40"/>
      <c r="I11" s="142" t="s">
        <v>19</v>
      </c>
      <c r="J11" s="145" t="s">
        <v>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2" t="s">
        <v>20</v>
      </c>
      <c r="E12" s="40"/>
      <c r="F12" s="145" t="s">
        <v>2383</v>
      </c>
      <c r="G12" s="40"/>
      <c r="H12" s="40"/>
      <c r="I12" s="142" t="s">
        <v>22</v>
      </c>
      <c r="J12" s="146" t="str">
        <f>'Rekapitulace stavby'!AN8</f>
        <v>16. 12. 2024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2" t="s">
        <v>24</v>
      </c>
      <c r="E14" s="40"/>
      <c r="F14" s="40"/>
      <c r="G14" s="40"/>
      <c r="H14" s="40"/>
      <c r="I14" s="142" t="s">
        <v>25</v>
      </c>
      <c r="J14" s="145" t="s">
        <v>2384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5" t="s">
        <v>2385</v>
      </c>
      <c r="F15" s="40"/>
      <c r="G15" s="40"/>
      <c r="H15" s="40"/>
      <c r="I15" s="142" t="s">
        <v>28</v>
      </c>
      <c r="J15" s="145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2" t="s">
        <v>29</v>
      </c>
      <c r="E17" s="40"/>
      <c r="F17" s="40"/>
      <c r="G17" s="40"/>
      <c r="H17" s="40"/>
      <c r="I17" s="142" t="s">
        <v>25</v>
      </c>
      <c r="J17" s="35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5"/>
      <c r="G18" s="145"/>
      <c r="H18" s="145"/>
      <c r="I18" s="142" t="s">
        <v>28</v>
      </c>
      <c r="J18" s="35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2" t="s">
        <v>31</v>
      </c>
      <c r="E20" s="40"/>
      <c r="F20" s="40"/>
      <c r="G20" s="40"/>
      <c r="H20" s="40"/>
      <c r="I20" s="142" t="s">
        <v>25</v>
      </c>
      <c r="J20" s="145" t="s">
        <v>32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5" t="s">
        <v>33</v>
      </c>
      <c r="F21" s="40"/>
      <c r="G21" s="40"/>
      <c r="H21" s="40"/>
      <c r="I21" s="142" t="s">
        <v>28</v>
      </c>
      <c r="J21" s="145" t="s">
        <v>1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2" t="s">
        <v>34</v>
      </c>
      <c r="E23" s="40"/>
      <c r="F23" s="40"/>
      <c r="G23" s="40"/>
      <c r="H23" s="40"/>
      <c r="I23" s="142" t="s">
        <v>25</v>
      </c>
      <c r="J23" s="145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5" t="s">
        <v>33</v>
      </c>
      <c r="F24" s="40"/>
      <c r="G24" s="40"/>
      <c r="H24" s="40"/>
      <c r="I24" s="142" t="s">
        <v>28</v>
      </c>
      <c r="J24" s="145" t="s">
        <v>1</v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2" t="s">
        <v>36</v>
      </c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1"/>
      <c r="E29" s="151"/>
      <c r="F29" s="151"/>
      <c r="G29" s="151"/>
      <c r="H29" s="151"/>
      <c r="I29" s="151"/>
      <c r="J29" s="151"/>
      <c r="K29" s="151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2" t="s">
        <v>37</v>
      </c>
      <c r="E30" s="40"/>
      <c r="F30" s="40"/>
      <c r="G30" s="40"/>
      <c r="H30" s="40"/>
      <c r="I30" s="40"/>
      <c r="J30" s="153">
        <f>ROUND(J120, 2)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1"/>
      <c r="E31" s="151"/>
      <c r="F31" s="151"/>
      <c r="G31" s="151"/>
      <c r="H31" s="151"/>
      <c r="I31" s="151"/>
      <c r="J31" s="151"/>
      <c r="K31" s="151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4" t="s">
        <v>39</v>
      </c>
      <c r="G32" s="40"/>
      <c r="H32" s="40"/>
      <c r="I32" s="154" t="s">
        <v>38</v>
      </c>
      <c r="J32" s="154" t="s">
        <v>40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41</v>
      </c>
      <c r="E33" s="142" t="s">
        <v>42</v>
      </c>
      <c r="F33" s="156">
        <f>ROUND((SUM(BE120:BE164)),  2)</f>
        <v>0</v>
      </c>
      <c r="G33" s="40"/>
      <c r="H33" s="40"/>
      <c r="I33" s="157">
        <v>0.20999999999999999</v>
      </c>
      <c r="J33" s="156">
        <f>ROUND(((SUM(BE120:BE164))*I33),  2)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2" t="s">
        <v>43</v>
      </c>
      <c r="F34" s="156">
        <f>ROUND((SUM(BF120:BF164)),  2)</f>
        <v>0</v>
      </c>
      <c r="G34" s="40"/>
      <c r="H34" s="40"/>
      <c r="I34" s="157">
        <v>0.12</v>
      </c>
      <c r="J34" s="156">
        <f>ROUND(((SUM(BF120:BF164))*I34), 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2" t="s">
        <v>44</v>
      </c>
      <c r="F35" s="156">
        <f>ROUND((SUM(BG120:BG164)),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2" t="s">
        <v>45</v>
      </c>
      <c r="F36" s="156">
        <f>ROUND((SUM(BH120:BH164)),  2)</f>
        <v>0</v>
      </c>
      <c r="G36" s="40"/>
      <c r="H36" s="40"/>
      <c r="I36" s="157">
        <v>0.12</v>
      </c>
      <c r="J36" s="156">
        <f>0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2" t="s">
        <v>46</v>
      </c>
      <c r="F37" s="156">
        <f>ROUND((SUM(BI120:BI164)),  2)</f>
        <v>0</v>
      </c>
      <c r="G37" s="40"/>
      <c r="H37" s="40"/>
      <c r="I37" s="157">
        <v>0</v>
      </c>
      <c r="J37" s="156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47</v>
      </c>
      <c r="E39" s="160"/>
      <c r="F39" s="160"/>
      <c r="G39" s="161" t="s">
        <v>48</v>
      </c>
      <c r="H39" s="162" t="s">
        <v>49</v>
      </c>
      <c r="I39" s="160"/>
      <c r="J39" s="163">
        <f>SUM(J30:J37)</f>
        <v>0</v>
      </c>
      <c r="K39" s="164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5"/>
      <c r="D50" s="165" t="s">
        <v>50</v>
      </c>
      <c r="E50" s="166"/>
      <c r="F50" s="166"/>
      <c r="G50" s="165" t="s">
        <v>51</v>
      </c>
      <c r="H50" s="166"/>
      <c r="I50" s="166"/>
      <c r="J50" s="166"/>
      <c r="K50" s="166"/>
      <c r="L50" s="6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40"/>
      <c r="B61" s="46"/>
      <c r="C61" s="40"/>
      <c r="D61" s="167" t="s">
        <v>52</v>
      </c>
      <c r="E61" s="168"/>
      <c r="F61" s="169" t="s">
        <v>53</v>
      </c>
      <c r="G61" s="167" t="s">
        <v>52</v>
      </c>
      <c r="H61" s="168"/>
      <c r="I61" s="168"/>
      <c r="J61" s="170" t="s">
        <v>53</v>
      </c>
      <c r="K61" s="168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40"/>
      <c r="B65" s="46"/>
      <c r="C65" s="40"/>
      <c r="D65" s="165" t="s">
        <v>54</v>
      </c>
      <c r="E65" s="171"/>
      <c r="F65" s="171"/>
      <c r="G65" s="165" t="s">
        <v>55</v>
      </c>
      <c r="H65" s="171"/>
      <c r="I65" s="171"/>
      <c r="J65" s="171"/>
      <c r="K65" s="17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40"/>
      <c r="B76" s="46"/>
      <c r="C76" s="40"/>
      <c r="D76" s="167" t="s">
        <v>52</v>
      </c>
      <c r="E76" s="168"/>
      <c r="F76" s="169" t="s">
        <v>53</v>
      </c>
      <c r="G76" s="167" t="s">
        <v>52</v>
      </c>
      <c r="H76" s="168"/>
      <c r="I76" s="168"/>
      <c r="J76" s="170" t="s">
        <v>53</v>
      </c>
      <c r="K76" s="168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106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76" t="str">
        <f>E7</f>
        <v>SPŠT - oprava sociálních zařízení a stavební úpravy v budově A</v>
      </c>
      <c r="F85" s="34"/>
      <c r="G85" s="34"/>
      <c r="H85" s="34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104</v>
      </c>
      <c r="D86" s="42"/>
      <c r="E86" s="42"/>
      <c r="F86" s="42"/>
      <c r="G86" s="42"/>
      <c r="H86" s="42"/>
      <c r="I86" s="42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8" t="str">
        <f>E9</f>
        <v>VON - Vedlejší a ostatní náklady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20</v>
      </c>
      <c r="D89" s="42"/>
      <c r="E89" s="42"/>
      <c r="F89" s="29" t="str">
        <f>F12</f>
        <v>Třebíč, Žďárského 183</v>
      </c>
      <c r="G89" s="42"/>
      <c r="H89" s="42"/>
      <c r="I89" s="34" t="s">
        <v>22</v>
      </c>
      <c r="J89" s="81" t="str">
        <f>IF(J12="","",J12)</f>
        <v>16. 12. 2024</v>
      </c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24</v>
      </c>
      <c r="D91" s="42"/>
      <c r="E91" s="42"/>
      <c r="F91" s="29" t="str">
        <f>E15</f>
        <v>STŘEDNÍ PRŮMYSLOVÁ ŠKOLA TŘEBÍČ</v>
      </c>
      <c r="G91" s="42"/>
      <c r="H91" s="42"/>
      <c r="I91" s="34" t="s">
        <v>31</v>
      </c>
      <c r="J91" s="38" t="str">
        <f>E21</f>
        <v>Ing. Radovan Vejvoda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29</v>
      </c>
      <c r="D92" s="42"/>
      <c r="E92" s="42"/>
      <c r="F92" s="29" t="str">
        <f>IF(E18="","",E18)</f>
        <v>Vyplň údaj</v>
      </c>
      <c r="G92" s="42"/>
      <c r="H92" s="42"/>
      <c r="I92" s="34" t="s">
        <v>34</v>
      </c>
      <c r="J92" s="38" t="str">
        <f>E24</f>
        <v>Ing. Radovan Vejvoda</v>
      </c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9.28" customHeight="1">
      <c r="A94" s="40"/>
      <c r="B94" s="41"/>
      <c r="C94" s="177" t="s">
        <v>107</v>
      </c>
      <c r="D94" s="178"/>
      <c r="E94" s="178"/>
      <c r="F94" s="178"/>
      <c r="G94" s="178"/>
      <c r="H94" s="178"/>
      <c r="I94" s="178"/>
      <c r="J94" s="179" t="s">
        <v>108</v>
      </c>
      <c r="K94" s="178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2.8" customHeight="1">
      <c r="A96" s="40"/>
      <c r="B96" s="41"/>
      <c r="C96" s="180" t="s">
        <v>109</v>
      </c>
      <c r="D96" s="42"/>
      <c r="E96" s="42"/>
      <c r="F96" s="42"/>
      <c r="G96" s="42"/>
      <c r="H96" s="42"/>
      <c r="I96" s="42"/>
      <c r="J96" s="112">
        <f>J120</f>
        <v>0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U96" s="19" t="s">
        <v>110</v>
      </c>
    </row>
    <row r="97" s="9" customFormat="1" ht="24.96" customHeight="1">
      <c r="A97" s="9"/>
      <c r="B97" s="181"/>
      <c r="C97" s="182"/>
      <c r="D97" s="183" t="s">
        <v>2386</v>
      </c>
      <c r="E97" s="184"/>
      <c r="F97" s="184"/>
      <c r="G97" s="184"/>
      <c r="H97" s="184"/>
      <c r="I97" s="184"/>
      <c r="J97" s="185">
        <f>J121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2387</v>
      </c>
      <c r="E98" s="190"/>
      <c r="F98" s="190"/>
      <c r="G98" s="190"/>
      <c r="H98" s="190"/>
      <c r="I98" s="190"/>
      <c r="J98" s="191">
        <f>J122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2388</v>
      </c>
      <c r="E99" s="190"/>
      <c r="F99" s="190"/>
      <c r="G99" s="190"/>
      <c r="H99" s="190"/>
      <c r="I99" s="190"/>
      <c r="J99" s="191">
        <f>J129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2389</v>
      </c>
      <c r="E100" s="190"/>
      <c r="F100" s="190"/>
      <c r="G100" s="190"/>
      <c r="H100" s="190"/>
      <c r="I100" s="190"/>
      <c r="J100" s="191">
        <f>J152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40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65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6.96" customHeight="1">
      <c r="A102" s="40"/>
      <c r="B102" s="68"/>
      <c r="C102" s="69"/>
      <c r="D102" s="69"/>
      <c r="E102" s="69"/>
      <c r="F102" s="69"/>
      <c r="G102" s="69"/>
      <c r="H102" s="69"/>
      <c r="I102" s="69"/>
      <c r="J102" s="69"/>
      <c r="K102" s="69"/>
      <c r="L102" s="65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6" s="2" customFormat="1" ht="6.96" customHeight="1">
      <c r="A106" s="40"/>
      <c r="B106" s="70"/>
      <c r="C106" s="71"/>
      <c r="D106" s="71"/>
      <c r="E106" s="71"/>
      <c r="F106" s="71"/>
      <c r="G106" s="71"/>
      <c r="H106" s="71"/>
      <c r="I106" s="71"/>
      <c r="J106" s="71"/>
      <c r="K106" s="71"/>
      <c r="L106" s="65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24.96" customHeight="1">
      <c r="A107" s="40"/>
      <c r="B107" s="41"/>
      <c r="C107" s="25" t="s">
        <v>141</v>
      </c>
      <c r="D107" s="42"/>
      <c r="E107" s="42"/>
      <c r="F107" s="42"/>
      <c r="G107" s="42"/>
      <c r="H107" s="42"/>
      <c r="I107" s="42"/>
      <c r="J107" s="42"/>
      <c r="K107" s="42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6.96" customHeight="1">
      <c r="A108" s="40"/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12" customHeight="1">
      <c r="A109" s="40"/>
      <c r="B109" s="41"/>
      <c r="C109" s="34" t="s">
        <v>16</v>
      </c>
      <c r="D109" s="42"/>
      <c r="E109" s="42"/>
      <c r="F109" s="42"/>
      <c r="G109" s="42"/>
      <c r="H109" s="42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16.5" customHeight="1">
      <c r="A110" s="40"/>
      <c r="B110" s="41"/>
      <c r="C110" s="42"/>
      <c r="D110" s="42"/>
      <c r="E110" s="176" t="str">
        <f>E7</f>
        <v>SPŠT - oprava sociálních zařízení a stavební úpravy v budově A</v>
      </c>
      <c r="F110" s="34"/>
      <c r="G110" s="34"/>
      <c r="H110" s="34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2" customHeight="1">
      <c r="A111" s="40"/>
      <c r="B111" s="41"/>
      <c r="C111" s="34" t="s">
        <v>104</v>
      </c>
      <c r="D111" s="42"/>
      <c r="E111" s="42"/>
      <c r="F111" s="42"/>
      <c r="G111" s="42"/>
      <c r="H111" s="42"/>
      <c r="I111" s="42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16.5" customHeight="1">
      <c r="A112" s="40"/>
      <c r="B112" s="41"/>
      <c r="C112" s="42"/>
      <c r="D112" s="42"/>
      <c r="E112" s="78" t="str">
        <f>E9</f>
        <v>VON - Vedlejší a ostatní náklady</v>
      </c>
      <c r="F112" s="42"/>
      <c r="G112" s="42"/>
      <c r="H112" s="42"/>
      <c r="I112" s="42"/>
      <c r="J112" s="42"/>
      <c r="K112" s="42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6.96" customHeight="1">
      <c r="A113" s="40"/>
      <c r="B113" s="41"/>
      <c r="C113" s="42"/>
      <c r="D113" s="42"/>
      <c r="E113" s="42"/>
      <c r="F113" s="42"/>
      <c r="G113" s="42"/>
      <c r="H113" s="42"/>
      <c r="I113" s="42"/>
      <c r="J113" s="42"/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12" customHeight="1">
      <c r="A114" s="40"/>
      <c r="B114" s="41"/>
      <c r="C114" s="34" t="s">
        <v>20</v>
      </c>
      <c r="D114" s="42"/>
      <c r="E114" s="42"/>
      <c r="F114" s="29" t="str">
        <f>F12</f>
        <v>Třebíč, Žďárského 183</v>
      </c>
      <c r="G114" s="42"/>
      <c r="H114" s="42"/>
      <c r="I114" s="34" t="s">
        <v>22</v>
      </c>
      <c r="J114" s="81" t="str">
        <f>IF(J12="","",J12)</f>
        <v>16. 12. 2024</v>
      </c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6.96" customHeight="1">
      <c r="A115" s="40"/>
      <c r="B115" s="41"/>
      <c r="C115" s="42"/>
      <c r="D115" s="42"/>
      <c r="E115" s="42"/>
      <c r="F115" s="42"/>
      <c r="G115" s="42"/>
      <c r="H115" s="42"/>
      <c r="I115" s="42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15.15" customHeight="1">
      <c r="A116" s="40"/>
      <c r="B116" s="41"/>
      <c r="C116" s="34" t="s">
        <v>24</v>
      </c>
      <c r="D116" s="42"/>
      <c r="E116" s="42"/>
      <c r="F116" s="29" t="str">
        <f>E15</f>
        <v>STŘEDNÍ PRŮMYSLOVÁ ŠKOLA TŘEBÍČ</v>
      </c>
      <c r="G116" s="42"/>
      <c r="H116" s="42"/>
      <c r="I116" s="34" t="s">
        <v>31</v>
      </c>
      <c r="J116" s="38" t="str">
        <f>E21</f>
        <v>Ing. Radovan Vejvoda</v>
      </c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5.15" customHeight="1">
      <c r="A117" s="40"/>
      <c r="B117" s="41"/>
      <c r="C117" s="34" t="s">
        <v>29</v>
      </c>
      <c r="D117" s="42"/>
      <c r="E117" s="42"/>
      <c r="F117" s="29" t="str">
        <f>IF(E18="","",E18)</f>
        <v>Vyplň údaj</v>
      </c>
      <c r="G117" s="42"/>
      <c r="H117" s="42"/>
      <c r="I117" s="34" t="s">
        <v>34</v>
      </c>
      <c r="J117" s="38" t="str">
        <f>E24</f>
        <v>Ing. Radovan Vejvoda</v>
      </c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10.32" customHeight="1">
      <c r="A118" s="40"/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11" customFormat="1" ht="29.28" customHeight="1">
      <c r="A119" s="193"/>
      <c r="B119" s="194"/>
      <c r="C119" s="195" t="s">
        <v>142</v>
      </c>
      <c r="D119" s="196" t="s">
        <v>62</v>
      </c>
      <c r="E119" s="196" t="s">
        <v>58</v>
      </c>
      <c r="F119" s="196" t="s">
        <v>59</v>
      </c>
      <c r="G119" s="196" t="s">
        <v>143</v>
      </c>
      <c r="H119" s="196" t="s">
        <v>144</v>
      </c>
      <c r="I119" s="196" t="s">
        <v>145</v>
      </c>
      <c r="J119" s="196" t="s">
        <v>108</v>
      </c>
      <c r="K119" s="197" t="s">
        <v>146</v>
      </c>
      <c r="L119" s="198"/>
      <c r="M119" s="102" t="s">
        <v>1</v>
      </c>
      <c r="N119" s="103" t="s">
        <v>41</v>
      </c>
      <c r="O119" s="103" t="s">
        <v>147</v>
      </c>
      <c r="P119" s="103" t="s">
        <v>148</v>
      </c>
      <c r="Q119" s="103" t="s">
        <v>149</v>
      </c>
      <c r="R119" s="103" t="s">
        <v>150</v>
      </c>
      <c r="S119" s="103" t="s">
        <v>151</v>
      </c>
      <c r="T119" s="104" t="s">
        <v>152</v>
      </c>
      <c r="U119" s="193"/>
      <c r="V119" s="193"/>
      <c r="W119" s="193"/>
      <c r="X119" s="193"/>
      <c r="Y119" s="193"/>
      <c r="Z119" s="193"/>
      <c r="AA119" s="193"/>
      <c r="AB119" s="193"/>
      <c r="AC119" s="193"/>
      <c r="AD119" s="193"/>
      <c r="AE119" s="193"/>
    </row>
    <row r="120" s="2" customFormat="1" ht="22.8" customHeight="1">
      <c r="A120" s="40"/>
      <c r="B120" s="41"/>
      <c r="C120" s="109" t="s">
        <v>153</v>
      </c>
      <c r="D120" s="42"/>
      <c r="E120" s="42"/>
      <c r="F120" s="42"/>
      <c r="G120" s="42"/>
      <c r="H120" s="42"/>
      <c r="I120" s="42"/>
      <c r="J120" s="199">
        <f>BK120</f>
        <v>0</v>
      </c>
      <c r="K120" s="42"/>
      <c r="L120" s="46"/>
      <c r="M120" s="105"/>
      <c r="N120" s="200"/>
      <c r="O120" s="106"/>
      <c r="P120" s="201">
        <f>P121</f>
        <v>0</v>
      </c>
      <c r="Q120" s="106"/>
      <c r="R120" s="201">
        <f>R121</f>
        <v>0</v>
      </c>
      <c r="S120" s="106"/>
      <c r="T120" s="202">
        <f>T121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76</v>
      </c>
      <c r="AU120" s="19" t="s">
        <v>110</v>
      </c>
      <c r="BK120" s="203">
        <f>BK121</f>
        <v>0</v>
      </c>
    </row>
    <row r="121" s="12" customFormat="1" ht="25.92" customHeight="1">
      <c r="A121" s="12"/>
      <c r="B121" s="204"/>
      <c r="C121" s="205"/>
      <c r="D121" s="206" t="s">
        <v>76</v>
      </c>
      <c r="E121" s="207" t="s">
        <v>2390</v>
      </c>
      <c r="F121" s="207" t="s">
        <v>2391</v>
      </c>
      <c r="G121" s="205"/>
      <c r="H121" s="205"/>
      <c r="I121" s="208"/>
      <c r="J121" s="209">
        <f>BK121</f>
        <v>0</v>
      </c>
      <c r="K121" s="205"/>
      <c r="L121" s="210"/>
      <c r="M121" s="211"/>
      <c r="N121" s="212"/>
      <c r="O121" s="212"/>
      <c r="P121" s="213">
        <f>P122+P129+P152</f>
        <v>0</v>
      </c>
      <c r="Q121" s="212"/>
      <c r="R121" s="213">
        <f>R122+R129+R152</f>
        <v>0</v>
      </c>
      <c r="S121" s="212"/>
      <c r="T121" s="214">
        <f>T122+T129+T152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198</v>
      </c>
      <c r="AT121" s="216" t="s">
        <v>76</v>
      </c>
      <c r="AU121" s="216" t="s">
        <v>77</v>
      </c>
      <c r="AY121" s="215" t="s">
        <v>156</v>
      </c>
      <c r="BK121" s="217">
        <f>BK122+BK129+BK152</f>
        <v>0</v>
      </c>
    </row>
    <row r="122" s="12" customFormat="1" ht="22.8" customHeight="1">
      <c r="A122" s="12"/>
      <c r="B122" s="204"/>
      <c r="C122" s="205"/>
      <c r="D122" s="206" t="s">
        <v>76</v>
      </c>
      <c r="E122" s="218" t="s">
        <v>2392</v>
      </c>
      <c r="F122" s="218" t="s">
        <v>2393</v>
      </c>
      <c r="G122" s="205"/>
      <c r="H122" s="205"/>
      <c r="I122" s="208"/>
      <c r="J122" s="219">
        <f>BK122</f>
        <v>0</v>
      </c>
      <c r="K122" s="205"/>
      <c r="L122" s="210"/>
      <c r="M122" s="211"/>
      <c r="N122" s="212"/>
      <c r="O122" s="212"/>
      <c r="P122" s="213">
        <f>SUM(P123:P128)</f>
        <v>0</v>
      </c>
      <c r="Q122" s="212"/>
      <c r="R122" s="213">
        <f>SUM(R123:R128)</f>
        <v>0</v>
      </c>
      <c r="S122" s="212"/>
      <c r="T122" s="214">
        <f>SUM(T123:T128)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198</v>
      </c>
      <c r="AT122" s="216" t="s">
        <v>76</v>
      </c>
      <c r="AU122" s="216" t="s">
        <v>85</v>
      </c>
      <c r="AY122" s="215" t="s">
        <v>156</v>
      </c>
      <c r="BK122" s="217">
        <f>SUM(BK123:BK128)</f>
        <v>0</v>
      </c>
    </row>
    <row r="123" s="2" customFormat="1" ht="16.5" customHeight="1">
      <c r="A123" s="40"/>
      <c r="B123" s="41"/>
      <c r="C123" s="220" t="s">
        <v>85</v>
      </c>
      <c r="D123" s="220" t="s">
        <v>161</v>
      </c>
      <c r="E123" s="221" t="s">
        <v>2394</v>
      </c>
      <c r="F123" s="222" t="s">
        <v>2395</v>
      </c>
      <c r="G123" s="223" t="s">
        <v>1739</v>
      </c>
      <c r="H123" s="224">
        <v>1</v>
      </c>
      <c r="I123" s="225"/>
      <c r="J123" s="226">
        <f>ROUND(I123*H123,2)</f>
        <v>0</v>
      </c>
      <c r="K123" s="222" t="s">
        <v>1</v>
      </c>
      <c r="L123" s="46"/>
      <c r="M123" s="227" t="s">
        <v>1</v>
      </c>
      <c r="N123" s="228" t="s">
        <v>42</v>
      </c>
      <c r="O123" s="93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31" t="s">
        <v>2396</v>
      </c>
      <c r="AT123" s="231" t="s">
        <v>161</v>
      </c>
      <c r="AU123" s="231" t="s">
        <v>87</v>
      </c>
      <c r="AY123" s="19" t="s">
        <v>156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9" t="s">
        <v>85</v>
      </c>
      <c r="BK123" s="232">
        <f>ROUND(I123*H123,2)</f>
        <v>0</v>
      </c>
      <c r="BL123" s="19" t="s">
        <v>2396</v>
      </c>
      <c r="BM123" s="231" t="s">
        <v>2397</v>
      </c>
    </row>
    <row r="124" s="2" customFormat="1">
      <c r="A124" s="40"/>
      <c r="B124" s="41"/>
      <c r="C124" s="42"/>
      <c r="D124" s="233" t="s">
        <v>168</v>
      </c>
      <c r="E124" s="42"/>
      <c r="F124" s="234" t="s">
        <v>2395</v>
      </c>
      <c r="G124" s="42"/>
      <c r="H124" s="42"/>
      <c r="I124" s="235"/>
      <c r="J124" s="42"/>
      <c r="K124" s="42"/>
      <c r="L124" s="46"/>
      <c r="M124" s="236"/>
      <c r="N124" s="237"/>
      <c r="O124" s="93"/>
      <c r="P124" s="93"/>
      <c r="Q124" s="93"/>
      <c r="R124" s="93"/>
      <c r="S124" s="93"/>
      <c r="T124" s="94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168</v>
      </c>
      <c r="AU124" s="19" t="s">
        <v>87</v>
      </c>
    </row>
    <row r="125" s="13" customFormat="1">
      <c r="A125" s="13"/>
      <c r="B125" s="238"/>
      <c r="C125" s="239"/>
      <c r="D125" s="233" t="s">
        <v>170</v>
      </c>
      <c r="E125" s="240" t="s">
        <v>1</v>
      </c>
      <c r="F125" s="241" t="s">
        <v>2398</v>
      </c>
      <c r="G125" s="239"/>
      <c r="H125" s="242">
        <v>1</v>
      </c>
      <c r="I125" s="243"/>
      <c r="J125" s="239"/>
      <c r="K125" s="239"/>
      <c r="L125" s="244"/>
      <c r="M125" s="245"/>
      <c r="N125" s="246"/>
      <c r="O125" s="246"/>
      <c r="P125" s="246"/>
      <c r="Q125" s="246"/>
      <c r="R125" s="246"/>
      <c r="S125" s="246"/>
      <c r="T125" s="24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8" t="s">
        <v>170</v>
      </c>
      <c r="AU125" s="248" t="s">
        <v>87</v>
      </c>
      <c r="AV125" s="13" t="s">
        <v>87</v>
      </c>
      <c r="AW125" s="13" t="s">
        <v>35</v>
      </c>
      <c r="AX125" s="13" t="s">
        <v>77</v>
      </c>
      <c r="AY125" s="248" t="s">
        <v>156</v>
      </c>
    </row>
    <row r="126" s="14" customFormat="1">
      <c r="A126" s="14"/>
      <c r="B126" s="249"/>
      <c r="C126" s="250"/>
      <c r="D126" s="233" t="s">
        <v>170</v>
      </c>
      <c r="E126" s="251" t="s">
        <v>1</v>
      </c>
      <c r="F126" s="252" t="s">
        <v>174</v>
      </c>
      <c r="G126" s="250"/>
      <c r="H126" s="253">
        <v>1</v>
      </c>
      <c r="I126" s="254"/>
      <c r="J126" s="250"/>
      <c r="K126" s="250"/>
      <c r="L126" s="255"/>
      <c r="M126" s="256"/>
      <c r="N126" s="257"/>
      <c r="O126" s="257"/>
      <c r="P126" s="257"/>
      <c r="Q126" s="257"/>
      <c r="R126" s="257"/>
      <c r="S126" s="257"/>
      <c r="T126" s="25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9" t="s">
        <v>170</v>
      </c>
      <c r="AU126" s="259" t="s">
        <v>87</v>
      </c>
      <c r="AV126" s="14" t="s">
        <v>166</v>
      </c>
      <c r="AW126" s="14" t="s">
        <v>35</v>
      </c>
      <c r="AX126" s="14" t="s">
        <v>85</v>
      </c>
      <c r="AY126" s="259" t="s">
        <v>156</v>
      </c>
    </row>
    <row r="127" s="2" customFormat="1" ht="16.5" customHeight="1">
      <c r="A127" s="40"/>
      <c r="B127" s="41"/>
      <c r="C127" s="220" t="s">
        <v>87</v>
      </c>
      <c r="D127" s="220" t="s">
        <v>161</v>
      </c>
      <c r="E127" s="221" t="s">
        <v>2399</v>
      </c>
      <c r="F127" s="222" t="s">
        <v>2400</v>
      </c>
      <c r="G127" s="223" t="s">
        <v>1739</v>
      </c>
      <c r="H127" s="224">
        <v>1</v>
      </c>
      <c r="I127" s="225"/>
      <c r="J127" s="226">
        <f>ROUND(I127*H127,2)</f>
        <v>0</v>
      </c>
      <c r="K127" s="222" t="s">
        <v>1</v>
      </c>
      <c r="L127" s="46"/>
      <c r="M127" s="227" t="s">
        <v>1</v>
      </c>
      <c r="N127" s="228" t="s">
        <v>42</v>
      </c>
      <c r="O127" s="93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31" t="s">
        <v>2396</v>
      </c>
      <c r="AT127" s="231" t="s">
        <v>161</v>
      </c>
      <c r="AU127" s="231" t="s">
        <v>87</v>
      </c>
      <c r="AY127" s="19" t="s">
        <v>156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9" t="s">
        <v>85</v>
      </c>
      <c r="BK127" s="232">
        <f>ROUND(I127*H127,2)</f>
        <v>0</v>
      </c>
      <c r="BL127" s="19" t="s">
        <v>2396</v>
      </c>
      <c r="BM127" s="231" t="s">
        <v>2401</v>
      </c>
    </row>
    <row r="128" s="2" customFormat="1">
      <c r="A128" s="40"/>
      <c r="B128" s="41"/>
      <c r="C128" s="42"/>
      <c r="D128" s="233" t="s">
        <v>168</v>
      </c>
      <c r="E128" s="42"/>
      <c r="F128" s="234" t="s">
        <v>2400</v>
      </c>
      <c r="G128" s="42"/>
      <c r="H128" s="42"/>
      <c r="I128" s="235"/>
      <c r="J128" s="42"/>
      <c r="K128" s="42"/>
      <c r="L128" s="46"/>
      <c r="M128" s="236"/>
      <c r="N128" s="237"/>
      <c r="O128" s="93"/>
      <c r="P128" s="93"/>
      <c r="Q128" s="93"/>
      <c r="R128" s="93"/>
      <c r="S128" s="93"/>
      <c r="T128" s="94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168</v>
      </c>
      <c r="AU128" s="19" t="s">
        <v>87</v>
      </c>
    </row>
    <row r="129" s="12" customFormat="1" ht="22.8" customHeight="1">
      <c r="A129" s="12"/>
      <c r="B129" s="204"/>
      <c r="C129" s="205"/>
      <c r="D129" s="206" t="s">
        <v>76</v>
      </c>
      <c r="E129" s="218" t="s">
        <v>2402</v>
      </c>
      <c r="F129" s="218" t="s">
        <v>2403</v>
      </c>
      <c r="G129" s="205"/>
      <c r="H129" s="205"/>
      <c r="I129" s="208"/>
      <c r="J129" s="219">
        <f>BK129</f>
        <v>0</v>
      </c>
      <c r="K129" s="205"/>
      <c r="L129" s="210"/>
      <c r="M129" s="211"/>
      <c r="N129" s="212"/>
      <c r="O129" s="212"/>
      <c r="P129" s="213">
        <f>SUM(P130:P151)</f>
        <v>0</v>
      </c>
      <c r="Q129" s="212"/>
      <c r="R129" s="213">
        <f>SUM(R130:R151)</f>
        <v>0</v>
      </c>
      <c r="S129" s="212"/>
      <c r="T129" s="214">
        <f>SUM(T130:T151)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198</v>
      </c>
      <c r="AT129" s="216" t="s">
        <v>76</v>
      </c>
      <c r="AU129" s="216" t="s">
        <v>85</v>
      </c>
      <c r="AY129" s="215" t="s">
        <v>156</v>
      </c>
      <c r="BK129" s="217">
        <f>SUM(BK130:BK151)</f>
        <v>0</v>
      </c>
    </row>
    <row r="130" s="2" customFormat="1" ht="16.5" customHeight="1">
      <c r="A130" s="40"/>
      <c r="B130" s="41"/>
      <c r="C130" s="220" t="s">
        <v>157</v>
      </c>
      <c r="D130" s="220" t="s">
        <v>161</v>
      </c>
      <c r="E130" s="221" t="s">
        <v>2404</v>
      </c>
      <c r="F130" s="222" t="s">
        <v>2405</v>
      </c>
      <c r="G130" s="223" t="s">
        <v>1739</v>
      </c>
      <c r="H130" s="224">
        <v>1</v>
      </c>
      <c r="I130" s="225"/>
      <c r="J130" s="226">
        <f>ROUND(I130*H130,2)</f>
        <v>0</v>
      </c>
      <c r="K130" s="222" t="s">
        <v>382</v>
      </c>
      <c r="L130" s="46"/>
      <c r="M130" s="227" t="s">
        <v>1</v>
      </c>
      <c r="N130" s="228" t="s">
        <v>42</v>
      </c>
      <c r="O130" s="93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31" t="s">
        <v>2396</v>
      </c>
      <c r="AT130" s="231" t="s">
        <v>161</v>
      </c>
      <c r="AU130" s="231" t="s">
        <v>87</v>
      </c>
      <c r="AY130" s="19" t="s">
        <v>156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9" t="s">
        <v>85</v>
      </c>
      <c r="BK130" s="232">
        <f>ROUND(I130*H130,2)</f>
        <v>0</v>
      </c>
      <c r="BL130" s="19" t="s">
        <v>2396</v>
      </c>
      <c r="BM130" s="231" t="s">
        <v>2406</v>
      </c>
    </row>
    <row r="131" s="2" customFormat="1">
      <c r="A131" s="40"/>
      <c r="B131" s="41"/>
      <c r="C131" s="42"/>
      <c r="D131" s="233" t="s">
        <v>168</v>
      </c>
      <c r="E131" s="42"/>
      <c r="F131" s="234" t="s">
        <v>2405</v>
      </c>
      <c r="G131" s="42"/>
      <c r="H131" s="42"/>
      <c r="I131" s="235"/>
      <c r="J131" s="42"/>
      <c r="K131" s="42"/>
      <c r="L131" s="46"/>
      <c r="M131" s="236"/>
      <c r="N131" s="237"/>
      <c r="O131" s="93"/>
      <c r="P131" s="93"/>
      <c r="Q131" s="93"/>
      <c r="R131" s="93"/>
      <c r="S131" s="93"/>
      <c r="T131" s="94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168</v>
      </c>
      <c r="AU131" s="19" t="s">
        <v>87</v>
      </c>
    </row>
    <row r="132" s="13" customFormat="1">
      <c r="A132" s="13"/>
      <c r="B132" s="238"/>
      <c r="C132" s="239"/>
      <c r="D132" s="233" t="s">
        <v>170</v>
      </c>
      <c r="E132" s="240" t="s">
        <v>1</v>
      </c>
      <c r="F132" s="241" t="s">
        <v>2398</v>
      </c>
      <c r="G132" s="239"/>
      <c r="H132" s="242">
        <v>1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170</v>
      </c>
      <c r="AU132" s="248" t="s">
        <v>87</v>
      </c>
      <c r="AV132" s="13" t="s">
        <v>87</v>
      </c>
      <c r="AW132" s="13" t="s">
        <v>35</v>
      </c>
      <c r="AX132" s="13" t="s">
        <v>77</v>
      </c>
      <c r="AY132" s="248" t="s">
        <v>156</v>
      </c>
    </row>
    <row r="133" s="14" customFormat="1">
      <c r="A133" s="14"/>
      <c r="B133" s="249"/>
      <c r="C133" s="250"/>
      <c r="D133" s="233" t="s">
        <v>170</v>
      </c>
      <c r="E133" s="251" t="s">
        <v>1</v>
      </c>
      <c r="F133" s="252" t="s">
        <v>174</v>
      </c>
      <c r="G133" s="250"/>
      <c r="H133" s="253">
        <v>1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170</v>
      </c>
      <c r="AU133" s="259" t="s">
        <v>87</v>
      </c>
      <c r="AV133" s="14" t="s">
        <v>166</v>
      </c>
      <c r="AW133" s="14" t="s">
        <v>35</v>
      </c>
      <c r="AX133" s="14" t="s">
        <v>85</v>
      </c>
      <c r="AY133" s="259" t="s">
        <v>156</v>
      </c>
    </row>
    <row r="134" s="2" customFormat="1" ht="16.5" customHeight="1">
      <c r="A134" s="40"/>
      <c r="B134" s="41"/>
      <c r="C134" s="220" t="s">
        <v>166</v>
      </c>
      <c r="D134" s="220" t="s">
        <v>161</v>
      </c>
      <c r="E134" s="221" t="s">
        <v>2407</v>
      </c>
      <c r="F134" s="222" t="s">
        <v>2408</v>
      </c>
      <c r="G134" s="223" t="s">
        <v>1739</v>
      </c>
      <c r="H134" s="224">
        <v>1</v>
      </c>
      <c r="I134" s="225"/>
      <c r="J134" s="226">
        <f>ROUND(I134*H134,2)</f>
        <v>0</v>
      </c>
      <c r="K134" s="222" t="s">
        <v>382</v>
      </c>
      <c r="L134" s="46"/>
      <c r="M134" s="227" t="s">
        <v>1</v>
      </c>
      <c r="N134" s="228" t="s">
        <v>42</v>
      </c>
      <c r="O134" s="93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31" t="s">
        <v>2396</v>
      </c>
      <c r="AT134" s="231" t="s">
        <v>161</v>
      </c>
      <c r="AU134" s="231" t="s">
        <v>87</v>
      </c>
      <c r="AY134" s="19" t="s">
        <v>156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9" t="s">
        <v>85</v>
      </c>
      <c r="BK134" s="232">
        <f>ROUND(I134*H134,2)</f>
        <v>0</v>
      </c>
      <c r="BL134" s="19" t="s">
        <v>2396</v>
      </c>
      <c r="BM134" s="231" t="s">
        <v>2409</v>
      </c>
    </row>
    <row r="135" s="2" customFormat="1">
      <c r="A135" s="40"/>
      <c r="B135" s="41"/>
      <c r="C135" s="42"/>
      <c r="D135" s="233" t="s">
        <v>168</v>
      </c>
      <c r="E135" s="42"/>
      <c r="F135" s="234" t="s">
        <v>2408</v>
      </c>
      <c r="G135" s="42"/>
      <c r="H135" s="42"/>
      <c r="I135" s="235"/>
      <c r="J135" s="42"/>
      <c r="K135" s="42"/>
      <c r="L135" s="46"/>
      <c r="M135" s="236"/>
      <c r="N135" s="237"/>
      <c r="O135" s="93"/>
      <c r="P135" s="93"/>
      <c r="Q135" s="93"/>
      <c r="R135" s="93"/>
      <c r="S135" s="93"/>
      <c r="T135" s="94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168</v>
      </c>
      <c r="AU135" s="19" t="s">
        <v>87</v>
      </c>
    </row>
    <row r="136" s="2" customFormat="1" ht="16.5" customHeight="1">
      <c r="A136" s="40"/>
      <c r="B136" s="41"/>
      <c r="C136" s="220" t="s">
        <v>198</v>
      </c>
      <c r="D136" s="220" t="s">
        <v>161</v>
      </c>
      <c r="E136" s="221" t="s">
        <v>2410</v>
      </c>
      <c r="F136" s="222" t="s">
        <v>2411</v>
      </c>
      <c r="G136" s="223" t="s">
        <v>1739</v>
      </c>
      <c r="H136" s="224">
        <v>1</v>
      </c>
      <c r="I136" s="225"/>
      <c r="J136" s="226">
        <f>ROUND(I136*H136,2)</f>
        <v>0</v>
      </c>
      <c r="K136" s="222" t="s">
        <v>1</v>
      </c>
      <c r="L136" s="46"/>
      <c r="M136" s="227" t="s">
        <v>1</v>
      </c>
      <c r="N136" s="228" t="s">
        <v>42</v>
      </c>
      <c r="O136" s="93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31" t="s">
        <v>2396</v>
      </c>
      <c r="AT136" s="231" t="s">
        <v>161</v>
      </c>
      <c r="AU136" s="231" t="s">
        <v>87</v>
      </c>
      <c r="AY136" s="19" t="s">
        <v>156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9" t="s">
        <v>85</v>
      </c>
      <c r="BK136" s="232">
        <f>ROUND(I136*H136,2)</f>
        <v>0</v>
      </c>
      <c r="BL136" s="19" t="s">
        <v>2396</v>
      </c>
      <c r="BM136" s="231" t="s">
        <v>2412</v>
      </c>
    </row>
    <row r="137" s="2" customFormat="1">
      <c r="A137" s="40"/>
      <c r="B137" s="41"/>
      <c r="C137" s="42"/>
      <c r="D137" s="233" t="s">
        <v>168</v>
      </c>
      <c r="E137" s="42"/>
      <c r="F137" s="234" t="s">
        <v>2411</v>
      </c>
      <c r="G137" s="42"/>
      <c r="H137" s="42"/>
      <c r="I137" s="235"/>
      <c r="J137" s="42"/>
      <c r="K137" s="42"/>
      <c r="L137" s="46"/>
      <c r="M137" s="236"/>
      <c r="N137" s="237"/>
      <c r="O137" s="93"/>
      <c r="P137" s="93"/>
      <c r="Q137" s="93"/>
      <c r="R137" s="93"/>
      <c r="S137" s="93"/>
      <c r="T137" s="94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168</v>
      </c>
      <c r="AU137" s="19" t="s">
        <v>87</v>
      </c>
    </row>
    <row r="138" s="13" customFormat="1">
      <c r="A138" s="13"/>
      <c r="B138" s="238"/>
      <c r="C138" s="239"/>
      <c r="D138" s="233" t="s">
        <v>170</v>
      </c>
      <c r="E138" s="240" t="s">
        <v>1</v>
      </c>
      <c r="F138" s="241" t="s">
        <v>2398</v>
      </c>
      <c r="G138" s="239"/>
      <c r="H138" s="242">
        <v>1</v>
      </c>
      <c r="I138" s="243"/>
      <c r="J138" s="239"/>
      <c r="K138" s="239"/>
      <c r="L138" s="244"/>
      <c r="M138" s="245"/>
      <c r="N138" s="246"/>
      <c r="O138" s="246"/>
      <c r="P138" s="246"/>
      <c r="Q138" s="246"/>
      <c r="R138" s="246"/>
      <c r="S138" s="246"/>
      <c r="T138" s="24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8" t="s">
        <v>170</v>
      </c>
      <c r="AU138" s="248" t="s">
        <v>87</v>
      </c>
      <c r="AV138" s="13" t="s">
        <v>87</v>
      </c>
      <c r="AW138" s="13" t="s">
        <v>35</v>
      </c>
      <c r="AX138" s="13" t="s">
        <v>77</v>
      </c>
      <c r="AY138" s="248" t="s">
        <v>156</v>
      </c>
    </row>
    <row r="139" s="14" customFormat="1">
      <c r="A139" s="14"/>
      <c r="B139" s="249"/>
      <c r="C139" s="250"/>
      <c r="D139" s="233" t="s">
        <v>170</v>
      </c>
      <c r="E139" s="251" t="s">
        <v>1</v>
      </c>
      <c r="F139" s="252" t="s">
        <v>174</v>
      </c>
      <c r="G139" s="250"/>
      <c r="H139" s="253">
        <v>1</v>
      </c>
      <c r="I139" s="254"/>
      <c r="J139" s="250"/>
      <c r="K139" s="250"/>
      <c r="L139" s="255"/>
      <c r="M139" s="256"/>
      <c r="N139" s="257"/>
      <c r="O139" s="257"/>
      <c r="P139" s="257"/>
      <c r="Q139" s="257"/>
      <c r="R139" s="257"/>
      <c r="S139" s="257"/>
      <c r="T139" s="25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9" t="s">
        <v>170</v>
      </c>
      <c r="AU139" s="259" t="s">
        <v>87</v>
      </c>
      <c r="AV139" s="14" t="s">
        <v>166</v>
      </c>
      <c r="AW139" s="14" t="s">
        <v>35</v>
      </c>
      <c r="AX139" s="14" t="s">
        <v>85</v>
      </c>
      <c r="AY139" s="259" t="s">
        <v>156</v>
      </c>
    </row>
    <row r="140" s="2" customFormat="1" ht="16.5" customHeight="1">
      <c r="A140" s="40"/>
      <c r="B140" s="41"/>
      <c r="C140" s="220" t="s">
        <v>206</v>
      </c>
      <c r="D140" s="220" t="s">
        <v>161</v>
      </c>
      <c r="E140" s="221" t="s">
        <v>2413</v>
      </c>
      <c r="F140" s="222" t="s">
        <v>2414</v>
      </c>
      <c r="G140" s="223" t="s">
        <v>1739</v>
      </c>
      <c r="H140" s="224">
        <v>1</v>
      </c>
      <c r="I140" s="225"/>
      <c r="J140" s="226">
        <f>ROUND(I140*H140,2)</f>
        <v>0</v>
      </c>
      <c r="K140" s="222" t="s">
        <v>1</v>
      </c>
      <c r="L140" s="46"/>
      <c r="M140" s="227" t="s">
        <v>1</v>
      </c>
      <c r="N140" s="228" t="s">
        <v>42</v>
      </c>
      <c r="O140" s="93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31" t="s">
        <v>2396</v>
      </c>
      <c r="AT140" s="231" t="s">
        <v>161</v>
      </c>
      <c r="AU140" s="231" t="s">
        <v>87</v>
      </c>
      <c r="AY140" s="19" t="s">
        <v>156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9" t="s">
        <v>85</v>
      </c>
      <c r="BK140" s="232">
        <f>ROUND(I140*H140,2)</f>
        <v>0</v>
      </c>
      <c r="BL140" s="19" t="s">
        <v>2396</v>
      </c>
      <c r="BM140" s="231" t="s">
        <v>2415</v>
      </c>
    </row>
    <row r="141" s="2" customFormat="1">
      <c r="A141" s="40"/>
      <c r="B141" s="41"/>
      <c r="C141" s="42"/>
      <c r="D141" s="233" t="s">
        <v>168</v>
      </c>
      <c r="E141" s="42"/>
      <c r="F141" s="234" t="s">
        <v>2414</v>
      </c>
      <c r="G141" s="42"/>
      <c r="H141" s="42"/>
      <c r="I141" s="235"/>
      <c r="J141" s="42"/>
      <c r="K141" s="42"/>
      <c r="L141" s="46"/>
      <c r="M141" s="236"/>
      <c r="N141" s="237"/>
      <c r="O141" s="93"/>
      <c r="P141" s="93"/>
      <c r="Q141" s="93"/>
      <c r="R141" s="93"/>
      <c r="S141" s="93"/>
      <c r="T141" s="94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168</v>
      </c>
      <c r="AU141" s="19" t="s">
        <v>87</v>
      </c>
    </row>
    <row r="142" s="13" customFormat="1">
      <c r="A142" s="13"/>
      <c r="B142" s="238"/>
      <c r="C142" s="239"/>
      <c r="D142" s="233" t="s">
        <v>170</v>
      </c>
      <c r="E142" s="240" t="s">
        <v>1</v>
      </c>
      <c r="F142" s="241" t="s">
        <v>2398</v>
      </c>
      <c r="G142" s="239"/>
      <c r="H142" s="242">
        <v>1</v>
      </c>
      <c r="I142" s="243"/>
      <c r="J142" s="239"/>
      <c r="K142" s="239"/>
      <c r="L142" s="244"/>
      <c r="M142" s="245"/>
      <c r="N142" s="246"/>
      <c r="O142" s="246"/>
      <c r="P142" s="246"/>
      <c r="Q142" s="246"/>
      <c r="R142" s="246"/>
      <c r="S142" s="246"/>
      <c r="T142" s="24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8" t="s">
        <v>170</v>
      </c>
      <c r="AU142" s="248" t="s">
        <v>87</v>
      </c>
      <c r="AV142" s="13" t="s">
        <v>87</v>
      </c>
      <c r="AW142" s="13" t="s">
        <v>35</v>
      </c>
      <c r="AX142" s="13" t="s">
        <v>77</v>
      </c>
      <c r="AY142" s="248" t="s">
        <v>156</v>
      </c>
    </row>
    <row r="143" s="14" customFormat="1">
      <c r="A143" s="14"/>
      <c r="B143" s="249"/>
      <c r="C143" s="250"/>
      <c r="D143" s="233" t="s">
        <v>170</v>
      </c>
      <c r="E143" s="251" t="s">
        <v>1</v>
      </c>
      <c r="F143" s="252" t="s">
        <v>174</v>
      </c>
      <c r="G143" s="250"/>
      <c r="H143" s="253">
        <v>1</v>
      </c>
      <c r="I143" s="254"/>
      <c r="J143" s="250"/>
      <c r="K143" s="250"/>
      <c r="L143" s="255"/>
      <c r="M143" s="256"/>
      <c r="N143" s="257"/>
      <c r="O143" s="257"/>
      <c r="P143" s="257"/>
      <c r="Q143" s="257"/>
      <c r="R143" s="257"/>
      <c r="S143" s="257"/>
      <c r="T143" s="25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9" t="s">
        <v>170</v>
      </c>
      <c r="AU143" s="259" t="s">
        <v>87</v>
      </c>
      <c r="AV143" s="14" t="s">
        <v>166</v>
      </c>
      <c r="AW143" s="14" t="s">
        <v>35</v>
      </c>
      <c r="AX143" s="14" t="s">
        <v>85</v>
      </c>
      <c r="AY143" s="259" t="s">
        <v>156</v>
      </c>
    </row>
    <row r="144" s="2" customFormat="1" ht="16.5" customHeight="1">
      <c r="A144" s="40"/>
      <c r="B144" s="41"/>
      <c r="C144" s="220" t="s">
        <v>216</v>
      </c>
      <c r="D144" s="220" t="s">
        <v>161</v>
      </c>
      <c r="E144" s="221" t="s">
        <v>2416</v>
      </c>
      <c r="F144" s="222" t="s">
        <v>2417</v>
      </c>
      <c r="G144" s="223" t="s">
        <v>1739</v>
      </c>
      <c r="H144" s="224">
        <v>1</v>
      </c>
      <c r="I144" s="225"/>
      <c r="J144" s="226">
        <f>ROUND(I144*H144,2)</f>
        <v>0</v>
      </c>
      <c r="K144" s="222" t="s">
        <v>1</v>
      </c>
      <c r="L144" s="46"/>
      <c r="M144" s="227" t="s">
        <v>1</v>
      </c>
      <c r="N144" s="228" t="s">
        <v>42</v>
      </c>
      <c r="O144" s="93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31" t="s">
        <v>2396</v>
      </c>
      <c r="AT144" s="231" t="s">
        <v>161</v>
      </c>
      <c r="AU144" s="231" t="s">
        <v>87</v>
      </c>
      <c r="AY144" s="19" t="s">
        <v>156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9" t="s">
        <v>85</v>
      </c>
      <c r="BK144" s="232">
        <f>ROUND(I144*H144,2)</f>
        <v>0</v>
      </c>
      <c r="BL144" s="19" t="s">
        <v>2396</v>
      </c>
      <c r="BM144" s="231" t="s">
        <v>2418</v>
      </c>
    </row>
    <row r="145" s="2" customFormat="1">
      <c r="A145" s="40"/>
      <c r="B145" s="41"/>
      <c r="C145" s="42"/>
      <c r="D145" s="233" t="s">
        <v>168</v>
      </c>
      <c r="E145" s="42"/>
      <c r="F145" s="234" t="s">
        <v>2417</v>
      </c>
      <c r="G145" s="42"/>
      <c r="H145" s="42"/>
      <c r="I145" s="235"/>
      <c r="J145" s="42"/>
      <c r="K145" s="42"/>
      <c r="L145" s="46"/>
      <c r="M145" s="236"/>
      <c r="N145" s="237"/>
      <c r="O145" s="93"/>
      <c r="P145" s="93"/>
      <c r="Q145" s="93"/>
      <c r="R145" s="93"/>
      <c r="S145" s="93"/>
      <c r="T145" s="94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168</v>
      </c>
      <c r="AU145" s="19" t="s">
        <v>87</v>
      </c>
    </row>
    <row r="146" s="13" customFormat="1">
      <c r="A146" s="13"/>
      <c r="B146" s="238"/>
      <c r="C146" s="239"/>
      <c r="D146" s="233" t="s">
        <v>170</v>
      </c>
      <c r="E146" s="240" t="s">
        <v>1</v>
      </c>
      <c r="F146" s="241" t="s">
        <v>2398</v>
      </c>
      <c r="G146" s="239"/>
      <c r="H146" s="242">
        <v>1</v>
      </c>
      <c r="I146" s="243"/>
      <c r="J146" s="239"/>
      <c r="K146" s="239"/>
      <c r="L146" s="244"/>
      <c r="M146" s="245"/>
      <c r="N146" s="246"/>
      <c r="O146" s="246"/>
      <c r="P146" s="246"/>
      <c r="Q146" s="246"/>
      <c r="R146" s="246"/>
      <c r="S146" s="246"/>
      <c r="T146" s="24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8" t="s">
        <v>170</v>
      </c>
      <c r="AU146" s="248" t="s">
        <v>87</v>
      </c>
      <c r="AV146" s="13" t="s">
        <v>87</v>
      </c>
      <c r="AW146" s="13" t="s">
        <v>35</v>
      </c>
      <c r="AX146" s="13" t="s">
        <v>77</v>
      </c>
      <c r="AY146" s="248" t="s">
        <v>156</v>
      </c>
    </row>
    <row r="147" s="14" customFormat="1">
      <c r="A147" s="14"/>
      <c r="B147" s="249"/>
      <c r="C147" s="250"/>
      <c r="D147" s="233" t="s">
        <v>170</v>
      </c>
      <c r="E147" s="251" t="s">
        <v>1</v>
      </c>
      <c r="F147" s="252" t="s">
        <v>174</v>
      </c>
      <c r="G147" s="250"/>
      <c r="H147" s="253">
        <v>1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9" t="s">
        <v>170</v>
      </c>
      <c r="AU147" s="259" t="s">
        <v>87</v>
      </c>
      <c r="AV147" s="14" t="s">
        <v>166</v>
      </c>
      <c r="AW147" s="14" t="s">
        <v>35</v>
      </c>
      <c r="AX147" s="14" t="s">
        <v>85</v>
      </c>
      <c r="AY147" s="259" t="s">
        <v>156</v>
      </c>
    </row>
    <row r="148" s="2" customFormat="1" ht="16.5" customHeight="1">
      <c r="A148" s="40"/>
      <c r="B148" s="41"/>
      <c r="C148" s="220" t="s">
        <v>227</v>
      </c>
      <c r="D148" s="220" t="s">
        <v>161</v>
      </c>
      <c r="E148" s="221" t="s">
        <v>2419</v>
      </c>
      <c r="F148" s="222" t="s">
        <v>2420</v>
      </c>
      <c r="G148" s="223" t="s">
        <v>1739</v>
      </c>
      <c r="H148" s="224">
        <v>1</v>
      </c>
      <c r="I148" s="225"/>
      <c r="J148" s="226">
        <f>ROUND(I148*H148,2)</f>
        <v>0</v>
      </c>
      <c r="K148" s="222" t="s">
        <v>1</v>
      </c>
      <c r="L148" s="46"/>
      <c r="M148" s="227" t="s">
        <v>1</v>
      </c>
      <c r="N148" s="228" t="s">
        <v>42</v>
      </c>
      <c r="O148" s="93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31" t="s">
        <v>2396</v>
      </c>
      <c r="AT148" s="231" t="s">
        <v>161</v>
      </c>
      <c r="AU148" s="231" t="s">
        <v>87</v>
      </c>
      <c r="AY148" s="19" t="s">
        <v>156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9" t="s">
        <v>85</v>
      </c>
      <c r="BK148" s="232">
        <f>ROUND(I148*H148,2)</f>
        <v>0</v>
      </c>
      <c r="BL148" s="19" t="s">
        <v>2396</v>
      </c>
      <c r="BM148" s="231" t="s">
        <v>2421</v>
      </c>
    </row>
    <row r="149" s="2" customFormat="1">
      <c r="A149" s="40"/>
      <c r="B149" s="41"/>
      <c r="C149" s="42"/>
      <c r="D149" s="233" t="s">
        <v>168</v>
      </c>
      <c r="E149" s="42"/>
      <c r="F149" s="234" t="s">
        <v>2420</v>
      </c>
      <c r="G149" s="42"/>
      <c r="H149" s="42"/>
      <c r="I149" s="235"/>
      <c r="J149" s="42"/>
      <c r="K149" s="42"/>
      <c r="L149" s="46"/>
      <c r="M149" s="236"/>
      <c r="N149" s="237"/>
      <c r="O149" s="93"/>
      <c r="P149" s="93"/>
      <c r="Q149" s="93"/>
      <c r="R149" s="93"/>
      <c r="S149" s="93"/>
      <c r="T149" s="94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168</v>
      </c>
      <c r="AU149" s="19" t="s">
        <v>87</v>
      </c>
    </row>
    <row r="150" s="13" customFormat="1">
      <c r="A150" s="13"/>
      <c r="B150" s="238"/>
      <c r="C150" s="239"/>
      <c r="D150" s="233" t="s">
        <v>170</v>
      </c>
      <c r="E150" s="240" t="s">
        <v>1</v>
      </c>
      <c r="F150" s="241" t="s">
        <v>2398</v>
      </c>
      <c r="G150" s="239"/>
      <c r="H150" s="242">
        <v>1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170</v>
      </c>
      <c r="AU150" s="248" t="s">
        <v>87</v>
      </c>
      <c r="AV150" s="13" t="s">
        <v>87</v>
      </c>
      <c r="AW150" s="13" t="s">
        <v>35</v>
      </c>
      <c r="AX150" s="13" t="s">
        <v>77</v>
      </c>
      <c r="AY150" s="248" t="s">
        <v>156</v>
      </c>
    </row>
    <row r="151" s="14" customFormat="1">
      <c r="A151" s="14"/>
      <c r="B151" s="249"/>
      <c r="C151" s="250"/>
      <c r="D151" s="233" t="s">
        <v>170</v>
      </c>
      <c r="E151" s="251" t="s">
        <v>1</v>
      </c>
      <c r="F151" s="252" t="s">
        <v>174</v>
      </c>
      <c r="G151" s="250"/>
      <c r="H151" s="253">
        <v>1</v>
      </c>
      <c r="I151" s="254"/>
      <c r="J151" s="250"/>
      <c r="K151" s="250"/>
      <c r="L151" s="255"/>
      <c r="M151" s="256"/>
      <c r="N151" s="257"/>
      <c r="O151" s="257"/>
      <c r="P151" s="257"/>
      <c r="Q151" s="257"/>
      <c r="R151" s="257"/>
      <c r="S151" s="257"/>
      <c r="T151" s="25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9" t="s">
        <v>170</v>
      </c>
      <c r="AU151" s="259" t="s">
        <v>87</v>
      </c>
      <c r="AV151" s="14" t="s">
        <v>166</v>
      </c>
      <c r="AW151" s="14" t="s">
        <v>35</v>
      </c>
      <c r="AX151" s="14" t="s">
        <v>85</v>
      </c>
      <c r="AY151" s="259" t="s">
        <v>156</v>
      </c>
    </row>
    <row r="152" s="12" customFormat="1" ht="22.8" customHeight="1">
      <c r="A152" s="12"/>
      <c r="B152" s="204"/>
      <c r="C152" s="205"/>
      <c r="D152" s="206" t="s">
        <v>76</v>
      </c>
      <c r="E152" s="218" t="s">
        <v>2422</v>
      </c>
      <c r="F152" s="218" t="s">
        <v>2423</v>
      </c>
      <c r="G152" s="205"/>
      <c r="H152" s="205"/>
      <c r="I152" s="208"/>
      <c r="J152" s="219">
        <f>BK152</f>
        <v>0</v>
      </c>
      <c r="K152" s="205"/>
      <c r="L152" s="210"/>
      <c r="M152" s="211"/>
      <c r="N152" s="212"/>
      <c r="O152" s="212"/>
      <c r="P152" s="213">
        <f>SUM(P153:P164)</f>
        <v>0</v>
      </c>
      <c r="Q152" s="212"/>
      <c r="R152" s="213">
        <f>SUM(R153:R164)</f>
        <v>0</v>
      </c>
      <c r="S152" s="212"/>
      <c r="T152" s="214">
        <f>SUM(T153:T164)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5" t="s">
        <v>198</v>
      </c>
      <c r="AT152" s="216" t="s">
        <v>76</v>
      </c>
      <c r="AU152" s="216" t="s">
        <v>85</v>
      </c>
      <c r="AY152" s="215" t="s">
        <v>156</v>
      </c>
      <c r="BK152" s="217">
        <f>SUM(BK153:BK164)</f>
        <v>0</v>
      </c>
    </row>
    <row r="153" s="2" customFormat="1" ht="16.5" customHeight="1">
      <c r="A153" s="40"/>
      <c r="B153" s="41"/>
      <c r="C153" s="220" t="s">
        <v>233</v>
      </c>
      <c r="D153" s="220" t="s">
        <v>161</v>
      </c>
      <c r="E153" s="221" t="s">
        <v>2424</v>
      </c>
      <c r="F153" s="222" t="s">
        <v>2425</v>
      </c>
      <c r="G153" s="223" t="s">
        <v>1739</v>
      </c>
      <c r="H153" s="224">
        <v>1</v>
      </c>
      <c r="I153" s="225"/>
      <c r="J153" s="226">
        <f>ROUND(I153*H153,2)</f>
        <v>0</v>
      </c>
      <c r="K153" s="222" t="s">
        <v>1</v>
      </c>
      <c r="L153" s="46"/>
      <c r="M153" s="227" t="s">
        <v>1</v>
      </c>
      <c r="N153" s="228" t="s">
        <v>42</v>
      </c>
      <c r="O153" s="93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31" t="s">
        <v>2396</v>
      </c>
      <c r="AT153" s="231" t="s">
        <v>161</v>
      </c>
      <c r="AU153" s="231" t="s">
        <v>87</v>
      </c>
      <c r="AY153" s="19" t="s">
        <v>156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9" t="s">
        <v>85</v>
      </c>
      <c r="BK153" s="232">
        <f>ROUND(I153*H153,2)</f>
        <v>0</v>
      </c>
      <c r="BL153" s="19" t="s">
        <v>2396</v>
      </c>
      <c r="BM153" s="231" t="s">
        <v>2426</v>
      </c>
    </row>
    <row r="154" s="2" customFormat="1">
      <c r="A154" s="40"/>
      <c r="B154" s="41"/>
      <c r="C154" s="42"/>
      <c r="D154" s="233" t="s">
        <v>168</v>
      </c>
      <c r="E154" s="42"/>
      <c r="F154" s="234" t="s">
        <v>2425</v>
      </c>
      <c r="G154" s="42"/>
      <c r="H154" s="42"/>
      <c r="I154" s="235"/>
      <c r="J154" s="42"/>
      <c r="K154" s="42"/>
      <c r="L154" s="46"/>
      <c r="M154" s="236"/>
      <c r="N154" s="237"/>
      <c r="O154" s="93"/>
      <c r="P154" s="93"/>
      <c r="Q154" s="93"/>
      <c r="R154" s="93"/>
      <c r="S154" s="93"/>
      <c r="T154" s="94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168</v>
      </c>
      <c r="AU154" s="19" t="s">
        <v>87</v>
      </c>
    </row>
    <row r="155" s="13" customFormat="1">
      <c r="A155" s="13"/>
      <c r="B155" s="238"/>
      <c r="C155" s="239"/>
      <c r="D155" s="233" t="s">
        <v>170</v>
      </c>
      <c r="E155" s="240" t="s">
        <v>1</v>
      </c>
      <c r="F155" s="241" t="s">
        <v>2398</v>
      </c>
      <c r="G155" s="239"/>
      <c r="H155" s="242">
        <v>1</v>
      </c>
      <c r="I155" s="243"/>
      <c r="J155" s="239"/>
      <c r="K155" s="239"/>
      <c r="L155" s="244"/>
      <c r="M155" s="245"/>
      <c r="N155" s="246"/>
      <c r="O155" s="246"/>
      <c r="P155" s="246"/>
      <c r="Q155" s="246"/>
      <c r="R155" s="246"/>
      <c r="S155" s="246"/>
      <c r="T155" s="24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8" t="s">
        <v>170</v>
      </c>
      <c r="AU155" s="248" t="s">
        <v>87</v>
      </c>
      <c r="AV155" s="13" t="s">
        <v>87</v>
      </c>
      <c r="AW155" s="13" t="s">
        <v>35</v>
      </c>
      <c r="AX155" s="13" t="s">
        <v>77</v>
      </c>
      <c r="AY155" s="248" t="s">
        <v>156</v>
      </c>
    </row>
    <row r="156" s="14" customFormat="1">
      <c r="A156" s="14"/>
      <c r="B156" s="249"/>
      <c r="C156" s="250"/>
      <c r="D156" s="233" t="s">
        <v>170</v>
      </c>
      <c r="E156" s="251" t="s">
        <v>1</v>
      </c>
      <c r="F156" s="252" t="s">
        <v>174</v>
      </c>
      <c r="G156" s="250"/>
      <c r="H156" s="253">
        <v>1</v>
      </c>
      <c r="I156" s="254"/>
      <c r="J156" s="250"/>
      <c r="K156" s="250"/>
      <c r="L156" s="255"/>
      <c r="M156" s="256"/>
      <c r="N156" s="257"/>
      <c r="O156" s="257"/>
      <c r="P156" s="257"/>
      <c r="Q156" s="257"/>
      <c r="R156" s="257"/>
      <c r="S156" s="257"/>
      <c r="T156" s="25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9" t="s">
        <v>170</v>
      </c>
      <c r="AU156" s="259" t="s">
        <v>87</v>
      </c>
      <c r="AV156" s="14" t="s">
        <v>166</v>
      </c>
      <c r="AW156" s="14" t="s">
        <v>35</v>
      </c>
      <c r="AX156" s="14" t="s">
        <v>85</v>
      </c>
      <c r="AY156" s="259" t="s">
        <v>156</v>
      </c>
    </row>
    <row r="157" s="2" customFormat="1" ht="16.5" customHeight="1">
      <c r="A157" s="40"/>
      <c r="B157" s="41"/>
      <c r="C157" s="220" t="s">
        <v>242</v>
      </c>
      <c r="D157" s="220" t="s">
        <v>161</v>
      </c>
      <c r="E157" s="221" t="s">
        <v>2427</v>
      </c>
      <c r="F157" s="222" t="s">
        <v>2428</v>
      </c>
      <c r="G157" s="223" t="s">
        <v>1961</v>
      </c>
      <c r="H157" s="224">
        <v>20</v>
      </c>
      <c r="I157" s="225"/>
      <c r="J157" s="226">
        <f>ROUND(I157*H157,2)</f>
        <v>0</v>
      </c>
      <c r="K157" s="222" t="s">
        <v>1</v>
      </c>
      <c r="L157" s="46"/>
      <c r="M157" s="227" t="s">
        <v>1</v>
      </c>
      <c r="N157" s="228" t="s">
        <v>42</v>
      </c>
      <c r="O157" s="93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31" t="s">
        <v>2396</v>
      </c>
      <c r="AT157" s="231" t="s">
        <v>161</v>
      </c>
      <c r="AU157" s="231" t="s">
        <v>87</v>
      </c>
      <c r="AY157" s="19" t="s">
        <v>156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9" t="s">
        <v>85</v>
      </c>
      <c r="BK157" s="232">
        <f>ROUND(I157*H157,2)</f>
        <v>0</v>
      </c>
      <c r="BL157" s="19" t="s">
        <v>2396</v>
      </c>
      <c r="BM157" s="231" t="s">
        <v>2429</v>
      </c>
    </row>
    <row r="158" s="2" customFormat="1">
      <c r="A158" s="40"/>
      <c r="B158" s="41"/>
      <c r="C158" s="42"/>
      <c r="D158" s="233" t="s">
        <v>168</v>
      </c>
      <c r="E158" s="42"/>
      <c r="F158" s="234" t="s">
        <v>2428</v>
      </c>
      <c r="G158" s="42"/>
      <c r="H158" s="42"/>
      <c r="I158" s="235"/>
      <c r="J158" s="42"/>
      <c r="K158" s="42"/>
      <c r="L158" s="46"/>
      <c r="M158" s="236"/>
      <c r="N158" s="237"/>
      <c r="O158" s="93"/>
      <c r="P158" s="93"/>
      <c r="Q158" s="93"/>
      <c r="R158" s="93"/>
      <c r="S158" s="93"/>
      <c r="T158" s="94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168</v>
      </c>
      <c r="AU158" s="19" t="s">
        <v>87</v>
      </c>
    </row>
    <row r="159" s="13" customFormat="1">
      <c r="A159" s="13"/>
      <c r="B159" s="238"/>
      <c r="C159" s="239"/>
      <c r="D159" s="233" t="s">
        <v>170</v>
      </c>
      <c r="E159" s="240" t="s">
        <v>1</v>
      </c>
      <c r="F159" s="241" t="s">
        <v>2430</v>
      </c>
      <c r="G159" s="239"/>
      <c r="H159" s="242">
        <v>20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8" t="s">
        <v>170</v>
      </c>
      <c r="AU159" s="248" t="s">
        <v>87</v>
      </c>
      <c r="AV159" s="13" t="s">
        <v>87</v>
      </c>
      <c r="AW159" s="13" t="s">
        <v>35</v>
      </c>
      <c r="AX159" s="13" t="s">
        <v>77</v>
      </c>
      <c r="AY159" s="248" t="s">
        <v>156</v>
      </c>
    </row>
    <row r="160" s="14" customFormat="1">
      <c r="A160" s="14"/>
      <c r="B160" s="249"/>
      <c r="C160" s="250"/>
      <c r="D160" s="233" t="s">
        <v>170</v>
      </c>
      <c r="E160" s="251" t="s">
        <v>1</v>
      </c>
      <c r="F160" s="252" t="s">
        <v>174</v>
      </c>
      <c r="G160" s="250"/>
      <c r="H160" s="253">
        <v>20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170</v>
      </c>
      <c r="AU160" s="259" t="s">
        <v>87</v>
      </c>
      <c r="AV160" s="14" t="s">
        <v>166</v>
      </c>
      <c r="AW160" s="14" t="s">
        <v>35</v>
      </c>
      <c r="AX160" s="14" t="s">
        <v>85</v>
      </c>
      <c r="AY160" s="259" t="s">
        <v>156</v>
      </c>
    </row>
    <row r="161" s="2" customFormat="1" ht="16.5" customHeight="1">
      <c r="A161" s="40"/>
      <c r="B161" s="41"/>
      <c r="C161" s="220" t="s">
        <v>247</v>
      </c>
      <c r="D161" s="220" t="s">
        <v>161</v>
      </c>
      <c r="E161" s="221" t="s">
        <v>2431</v>
      </c>
      <c r="F161" s="222" t="s">
        <v>2432</v>
      </c>
      <c r="G161" s="223" t="s">
        <v>1739</v>
      </c>
      <c r="H161" s="224">
        <v>1</v>
      </c>
      <c r="I161" s="225"/>
      <c r="J161" s="226">
        <f>ROUND(I161*H161,2)</f>
        <v>0</v>
      </c>
      <c r="K161" s="222" t="s">
        <v>1</v>
      </c>
      <c r="L161" s="46"/>
      <c r="M161" s="227" t="s">
        <v>1</v>
      </c>
      <c r="N161" s="228" t="s">
        <v>42</v>
      </c>
      <c r="O161" s="93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31" t="s">
        <v>2396</v>
      </c>
      <c r="AT161" s="231" t="s">
        <v>161</v>
      </c>
      <c r="AU161" s="231" t="s">
        <v>87</v>
      </c>
      <c r="AY161" s="19" t="s">
        <v>156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9" t="s">
        <v>85</v>
      </c>
      <c r="BK161" s="232">
        <f>ROUND(I161*H161,2)</f>
        <v>0</v>
      </c>
      <c r="BL161" s="19" t="s">
        <v>2396</v>
      </c>
      <c r="BM161" s="231" t="s">
        <v>2433</v>
      </c>
    </row>
    <row r="162" s="2" customFormat="1">
      <c r="A162" s="40"/>
      <c r="B162" s="41"/>
      <c r="C162" s="42"/>
      <c r="D162" s="233" t="s">
        <v>168</v>
      </c>
      <c r="E162" s="42"/>
      <c r="F162" s="234" t="s">
        <v>2432</v>
      </c>
      <c r="G162" s="42"/>
      <c r="H162" s="42"/>
      <c r="I162" s="235"/>
      <c r="J162" s="42"/>
      <c r="K162" s="42"/>
      <c r="L162" s="46"/>
      <c r="M162" s="236"/>
      <c r="N162" s="237"/>
      <c r="O162" s="93"/>
      <c r="P162" s="93"/>
      <c r="Q162" s="93"/>
      <c r="R162" s="93"/>
      <c r="S162" s="93"/>
      <c r="T162" s="94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168</v>
      </c>
      <c r="AU162" s="19" t="s">
        <v>87</v>
      </c>
    </row>
    <row r="163" s="13" customFormat="1">
      <c r="A163" s="13"/>
      <c r="B163" s="238"/>
      <c r="C163" s="239"/>
      <c r="D163" s="233" t="s">
        <v>170</v>
      </c>
      <c r="E163" s="240" t="s">
        <v>1</v>
      </c>
      <c r="F163" s="241" t="s">
        <v>2434</v>
      </c>
      <c r="G163" s="239"/>
      <c r="H163" s="242">
        <v>1</v>
      </c>
      <c r="I163" s="243"/>
      <c r="J163" s="239"/>
      <c r="K163" s="239"/>
      <c r="L163" s="244"/>
      <c r="M163" s="245"/>
      <c r="N163" s="246"/>
      <c r="O163" s="246"/>
      <c r="P163" s="246"/>
      <c r="Q163" s="246"/>
      <c r="R163" s="246"/>
      <c r="S163" s="246"/>
      <c r="T163" s="24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8" t="s">
        <v>170</v>
      </c>
      <c r="AU163" s="248" t="s">
        <v>87</v>
      </c>
      <c r="AV163" s="13" t="s">
        <v>87</v>
      </c>
      <c r="AW163" s="13" t="s">
        <v>35</v>
      </c>
      <c r="AX163" s="13" t="s">
        <v>77</v>
      </c>
      <c r="AY163" s="248" t="s">
        <v>156</v>
      </c>
    </row>
    <row r="164" s="14" customFormat="1">
      <c r="A164" s="14"/>
      <c r="B164" s="249"/>
      <c r="C164" s="250"/>
      <c r="D164" s="233" t="s">
        <v>170</v>
      </c>
      <c r="E164" s="251" t="s">
        <v>1</v>
      </c>
      <c r="F164" s="252" t="s">
        <v>174</v>
      </c>
      <c r="G164" s="250"/>
      <c r="H164" s="253">
        <v>1</v>
      </c>
      <c r="I164" s="254"/>
      <c r="J164" s="250"/>
      <c r="K164" s="250"/>
      <c r="L164" s="255"/>
      <c r="M164" s="291"/>
      <c r="N164" s="292"/>
      <c r="O164" s="292"/>
      <c r="P164" s="292"/>
      <c r="Q164" s="292"/>
      <c r="R164" s="292"/>
      <c r="S164" s="292"/>
      <c r="T164" s="29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9" t="s">
        <v>170</v>
      </c>
      <c r="AU164" s="259" t="s">
        <v>87</v>
      </c>
      <c r="AV164" s="14" t="s">
        <v>166</v>
      </c>
      <c r="AW164" s="14" t="s">
        <v>35</v>
      </c>
      <c r="AX164" s="14" t="s">
        <v>85</v>
      </c>
      <c r="AY164" s="259" t="s">
        <v>156</v>
      </c>
    </row>
    <row r="165" s="2" customFormat="1" ht="6.96" customHeight="1">
      <c r="A165" s="40"/>
      <c r="B165" s="68"/>
      <c r="C165" s="69"/>
      <c r="D165" s="69"/>
      <c r="E165" s="69"/>
      <c r="F165" s="69"/>
      <c r="G165" s="69"/>
      <c r="H165" s="69"/>
      <c r="I165" s="69"/>
      <c r="J165" s="69"/>
      <c r="K165" s="69"/>
      <c r="L165" s="46"/>
      <c r="M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</row>
  </sheetData>
  <sheetProtection sheet="1" autoFilter="0" formatColumns="0" formatRows="0" objects="1" scenarios="1" spinCount="100000" saltValue="6D3fF+oP0KeP7FYBBokLUyFdRx3YZeWd/YMzmfw6vIdKegodxLG7ZycTDVXby3SpIjnMPHOuOo3OkHzJSAqTOw==" hashValue="wvDb6vvu0dloW6QkYk4N5zrQXxg/gl2xf7GKeovDrNl2M845BqiAPYpGonGjf76EUCy/4KX0taQM5Ma8a/EyDg==" algorithmName="SHA-512" password="CC35"/>
  <autoFilter ref="C119:K16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2025-03-23T15:08:22Z</dcterms:created>
  <dcterms:modified xsi:type="dcterms:W3CDTF">2025-03-23T15:08:32Z</dcterms:modified>
</cp:coreProperties>
</file>